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vs272\Downloads\"/>
    </mc:Choice>
  </mc:AlternateContent>
  <xr:revisionPtr revIDLastSave="0" documentId="13_ncr:1_{9829D005-5397-4C2E-84FB-54B7302AC8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ingabe Maske" sheetId="2" r:id="rId1"/>
    <sheet name="Entgelttabelle" sheetId="6" r:id="rId2"/>
    <sheet name="DFG" sheetId="7" r:id="rId3"/>
    <sheet name="BMBF" sheetId="8" r:id="rId4"/>
  </sheets>
  <definedNames>
    <definedName name="_xlnm.Print_Area" localSheetId="0">'Eingabe Maske'!$A$1:$G$24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6" l="1"/>
  <c r="H30" i="6" s="1"/>
  <c r="D32" i="6"/>
  <c r="C31" i="6"/>
  <c r="D30" i="6"/>
  <c r="C30" i="6"/>
  <c r="B56" i="8"/>
  <c r="B55" i="8"/>
  <c r="B54" i="8"/>
  <c r="B56" i="7"/>
  <c r="B55" i="7"/>
  <c r="B54" i="7"/>
  <c r="E30" i="6" l="1"/>
  <c r="F27" i="8"/>
  <c r="E27" i="8"/>
  <c r="D27" i="8"/>
  <c r="G27" i="8" s="1"/>
  <c r="G26" i="8"/>
  <c r="G25" i="8"/>
  <c r="G24" i="8"/>
  <c r="G23" i="8"/>
  <c r="G22" i="8"/>
  <c r="G21" i="8"/>
  <c r="G20" i="8"/>
  <c r="F17" i="8"/>
  <c r="E17" i="8"/>
  <c r="D17" i="8"/>
  <c r="D29" i="8" s="1"/>
  <c r="D31" i="8" s="1"/>
  <c r="G15" i="8"/>
  <c r="G14" i="8"/>
  <c r="G13" i="8"/>
  <c r="G12" i="8"/>
  <c r="G11" i="8"/>
  <c r="F27" i="7"/>
  <c r="E27" i="7"/>
  <c r="D27" i="7"/>
  <c r="G27" i="7" s="1"/>
  <c r="G26" i="7"/>
  <c r="G25" i="7"/>
  <c r="G24" i="7"/>
  <c r="G23" i="7"/>
  <c r="G22" i="7"/>
  <c r="G21" i="7"/>
  <c r="G20" i="7"/>
  <c r="G17" i="7"/>
  <c r="F17" i="7"/>
  <c r="F31" i="7" s="1"/>
  <c r="E17" i="7"/>
  <c r="D17" i="7"/>
  <c r="D29" i="7" s="1"/>
  <c r="G15" i="7"/>
  <c r="G14" i="7"/>
  <c r="G13" i="7"/>
  <c r="G12" i="7"/>
  <c r="G11" i="7"/>
  <c r="E31" i="7" l="1"/>
  <c r="G17" i="8"/>
  <c r="D33" i="8"/>
  <c r="E29" i="8"/>
  <c r="E31" i="8" s="1"/>
  <c r="F29" i="8"/>
  <c r="E29" i="7"/>
  <c r="E33" i="7" s="1"/>
  <c r="D31" i="7"/>
  <c r="G31" i="7" s="1"/>
  <c r="F29" i="7"/>
  <c r="F33" i="7" s="1"/>
  <c r="E9" i="2"/>
  <c r="G31" i="8" l="1"/>
  <c r="D33" i="7"/>
  <c r="G33" i="7" s="1"/>
  <c r="F31" i="8"/>
  <c r="F33" i="8" s="1"/>
  <c r="E33" i="8"/>
  <c r="G29" i="8"/>
  <c r="G29" i="7"/>
  <c r="G33" i="8" l="1"/>
  <c r="G7" i="2"/>
  <c r="F30" i="6" l="1"/>
  <c r="G30" i="6" s="1"/>
  <c r="G31" i="6" l="1"/>
  <c r="C9" i="2" s="1"/>
  <c r="H31" i="6" l="1"/>
  <c r="G9" i="2" s="1"/>
  <c r="G15" i="2" s="1"/>
  <c r="C13" i="2"/>
  <c r="C15" i="2" l="1"/>
  <c r="C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Herr Muth</author>
  </authors>
  <commentList>
    <comment ref="C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Nur die entsprechende Entgelt- "Nr." (1-15)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Stufen-"Nr." (1 - 6)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Prozentwert der Beschäftigung eingeben (Ganze Stelle 100%; Halbe Stelle 50% usw.)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Muth, Martin</author>
  </authors>
  <commentList>
    <comment ref="A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E9 gD</t>
        </r>
      </text>
    </comment>
    <comment ref="A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E9 mD</t>
        </r>
      </text>
    </comment>
  </commentList>
</comments>
</file>

<file path=xl/sharedStrings.xml><?xml version="1.0" encoding="utf-8"?>
<sst xmlns="http://schemas.openxmlformats.org/spreadsheetml/2006/main" count="157" uniqueCount="105">
  <si>
    <t>Titelausgabe € je Monat</t>
  </si>
  <si>
    <t>Titelausgabe € je Monat
inkl. Sonderzu-wendung</t>
  </si>
  <si>
    <t>Entgeltgruppe</t>
  </si>
  <si>
    <t>Beschäftigungsmonate</t>
  </si>
  <si>
    <t>E</t>
  </si>
  <si>
    <t>Dezimalzahl</t>
  </si>
  <si>
    <t>Stufe 1 - ohne Vorzeiten
Stufe 2 - nach 1 Jahr
Stufe 3 - nach 3 Jahren</t>
  </si>
  <si>
    <t>Stufe 4 - nach 6 Jahren
Stufe 5 - nach 10 Jahren
Stufe 6 - nach 15 Jahren</t>
  </si>
  <si>
    <r>
      <t xml:space="preserve">Entgeltstufe
</t>
    </r>
    <r>
      <rPr>
        <sz val="8"/>
        <rFont val="Arial"/>
        <family val="2"/>
      </rPr>
      <t>(Für nähere Auskünfte zu Vorzeiten steht Ihnen Ihr Personalsachbearbeiter im Dez. 3.1 zur Verfügung)</t>
    </r>
  </si>
  <si>
    <t>Beschäftigungs- umfang in Prozent</t>
  </si>
  <si>
    <t xml:space="preserve">Prozent </t>
  </si>
  <si>
    <t>Titelausgabe
(benötigte Mittel)</t>
  </si>
  <si>
    <r>
      <t xml:space="preserve">Titelausgabe 
(benötigte Mittel)
</t>
    </r>
    <r>
      <rPr>
        <u/>
        <sz val="14"/>
        <color indexed="10"/>
        <rFont val="Arial"/>
        <family val="2"/>
      </rPr>
      <t>inkl. Sonderzuwendung
(anteilig)</t>
    </r>
  </si>
  <si>
    <t>Sonderzuwendung
(bei vollem Anspruch)</t>
  </si>
  <si>
    <t>Titelausgabe je Monat
(benötigte Mittel)</t>
  </si>
  <si>
    <t>Sonderzuwendung
(anteilig je Beschäfti-gungsmonate; s. oben)</t>
  </si>
  <si>
    <t>oder</t>
  </si>
  <si>
    <t>Zum Eintrag in die pko-Tabelle (Kalkulation/Festlegung)</t>
  </si>
  <si>
    <t>(Wochenstunden z. Zt. 39,833 x 4,348 (Monatsfaktor) = 173,19
Titelausgabe / Monate / 173,19</t>
  </si>
  <si>
    <t>€</t>
  </si>
  <si>
    <t>Geltungszeitraum:</t>
  </si>
  <si>
    <t>E15</t>
  </si>
  <si>
    <t>E14</t>
  </si>
  <si>
    <t>E13Ü</t>
  </si>
  <si>
    <t>E13</t>
  </si>
  <si>
    <t>E12</t>
  </si>
  <si>
    <t>E11</t>
  </si>
  <si>
    <t>E10</t>
  </si>
  <si>
    <t>E8</t>
  </si>
  <si>
    <t>E7</t>
  </si>
  <si>
    <t>E6</t>
  </si>
  <si>
    <t>E5</t>
  </si>
  <si>
    <t>E4</t>
  </si>
  <si>
    <t>E3</t>
  </si>
  <si>
    <t>E2</t>
  </si>
  <si>
    <t>E1</t>
  </si>
  <si>
    <t>E2Ü</t>
  </si>
  <si>
    <t>EG</t>
  </si>
  <si>
    <t>Eingaben aus Maske</t>
  </si>
  <si>
    <t>pro Monat</t>
  </si>
  <si>
    <r>
      <t xml:space="preserve">Stundensatz
</t>
    </r>
    <r>
      <rPr>
        <sz val="11"/>
        <color indexed="10"/>
        <rFont val="Arial"/>
        <family val="2"/>
      </rPr>
      <t>(Beachte: Der Stundensatz bezieht sich immer auf 100% Beschäftigung)</t>
    </r>
  </si>
  <si>
    <t>Stand Entgelttabelle:</t>
  </si>
  <si>
    <t>für Anzahl Monate</t>
  </si>
  <si>
    <t>Grundgehalt</t>
  </si>
  <si>
    <t xml:space="preserve">Titelausgabe € Jahr
inkl. Sonderzu-wendung </t>
  </si>
  <si>
    <t>% SozVers.</t>
  </si>
  <si>
    <t>Soz. Vers.; VBL; usw.</t>
  </si>
  <si>
    <t>Sonderzuwendung</t>
  </si>
  <si>
    <t>E-Stufe</t>
  </si>
  <si>
    <t>E15Ü</t>
  </si>
  <si>
    <t>(Prüfen, ob statt Komma vielleicht Punkt verwendet wurde?)</t>
  </si>
  <si>
    <t>(Stufe 6 plus 3,0% bei den Egr 9 - 15)</t>
  </si>
  <si>
    <t>E9b</t>
  </si>
  <si>
    <t>E9a</t>
  </si>
  <si>
    <t>"Text-Zahlen" in "Zahlen" umwandeln (z. B. mit "Suchen" und "Ersetzen"</t>
  </si>
  <si>
    <t>In der Regel nur die Entgeltgruppen-ZAHL 1-15 eingeben.
Ausnahmen: 15Ü / 13Ü / 9b / 9a / 2Ü
(9a = ehemals kleine E9 - mitteler Dienst / 9b = ehemals große E9 - gehoberner Dienst)</t>
  </si>
  <si>
    <t>4,3% bzw. 90€</t>
  </si>
  <si>
    <t>3,12% linear</t>
  </si>
  <si>
    <t>Finanzierungsplan zum Projekt:</t>
  </si>
  <si>
    <t xml:space="preserve">PROJEKTLEITUNG: </t>
  </si>
  <si>
    <t>LAUFZEIT:</t>
  </si>
  <si>
    <t xml:space="preserve">MITTELGEBER: </t>
  </si>
  <si>
    <t>1. Jahr</t>
  </si>
  <si>
    <t>2. Jahr</t>
  </si>
  <si>
    <t>3. Jahr</t>
  </si>
  <si>
    <t>Summe</t>
  </si>
  <si>
    <r>
      <t>A. Personal</t>
    </r>
    <r>
      <rPr>
        <sz val="9.5"/>
        <rFont val="Arial Narrow"/>
        <family val="2"/>
      </rPr>
      <t xml:space="preserve"> </t>
    </r>
    <r>
      <rPr>
        <vertAlign val="superscript"/>
        <sz val="9.5"/>
        <rFont val="Arial Narrow"/>
        <family val="2"/>
      </rPr>
      <t>1)</t>
    </r>
  </si>
  <si>
    <t>Projektmanagement</t>
  </si>
  <si>
    <t>wiss. Personal (Annahme: ...)</t>
  </si>
  <si>
    <t>nicht-wiss. Personal</t>
  </si>
  <si>
    <t>stud. Hilfskräfte</t>
  </si>
  <si>
    <t>wiss. Hilfskräfte</t>
  </si>
  <si>
    <t>Sonstiges</t>
  </si>
  <si>
    <t>Summe Personal:</t>
  </si>
  <si>
    <t>B. Sachkosten</t>
  </si>
  <si>
    <t>Geräte (unter 2.500 €)</t>
  </si>
  <si>
    <t>Geräte (über 2.500 €)</t>
  </si>
  <si>
    <t>Werkverträge</t>
  </si>
  <si>
    <t>Verbrauchsmaterial (z.B. Papier, Kopien)</t>
  </si>
  <si>
    <t>Kosten für Stellenausschreibungen</t>
  </si>
  <si>
    <t>Annahme: 1.200 € pro Ausschreibung</t>
  </si>
  <si>
    <t>Summe Sachkosten:</t>
  </si>
  <si>
    <t>Zwischensumme:</t>
  </si>
  <si>
    <t>C. Projektpauschale</t>
  </si>
  <si>
    <t>Summe:</t>
  </si>
  <si>
    <r>
      <t xml:space="preserve">1) </t>
    </r>
    <r>
      <rPr>
        <sz val="9.5"/>
        <rFont val="Arial Narrow"/>
        <family val="2"/>
      </rPr>
      <t xml:space="preserve">  gem. Personalmittelsätze der DFG</t>
    </r>
  </si>
  <si>
    <r>
      <t xml:space="preserve">    </t>
    </r>
    <r>
      <rPr>
        <sz val="9.5"/>
        <rFont val="Arial Narrow"/>
        <family val="2"/>
      </rPr>
      <t xml:space="preserve">  Annahme: lineare Steigerung von 3% pro Jahr</t>
    </r>
  </si>
  <si>
    <t>Rechnungsgrundlage:</t>
  </si>
  <si>
    <t xml:space="preserve"> W3 =</t>
  </si>
  <si>
    <t>pro Jahr</t>
  </si>
  <si>
    <t>pro Stunde</t>
  </si>
  <si>
    <t>E13 =</t>
  </si>
  <si>
    <t>lineare  Steigerung</t>
  </si>
  <si>
    <t>SHK =</t>
  </si>
  <si>
    <t>WHK_Bachelor =</t>
  </si>
  <si>
    <t>WHK_Master =</t>
  </si>
  <si>
    <t>Variablen:</t>
  </si>
  <si>
    <t>Overhead (v.H.):</t>
  </si>
  <si>
    <r>
      <t xml:space="preserve">1) </t>
    </r>
    <r>
      <rPr>
        <sz val="9.5"/>
        <rFont val="Arial Narrow"/>
        <family val="2"/>
      </rPr>
      <t xml:space="preserve">  gem. TV-L Entgelttabelle</t>
    </r>
  </si>
  <si>
    <r>
      <t xml:space="preserve">2) </t>
    </r>
    <r>
      <rPr>
        <sz val="9.5"/>
        <rFont val="Arial Narrow"/>
        <family val="2"/>
      </rPr>
      <t xml:space="preserve">  Reisekosten inkl. Klimaabgabe bei Flugreisen</t>
    </r>
  </si>
  <si>
    <r>
      <t xml:space="preserve">Reisekosten </t>
    </r>
    <r>
      <rPr>
        <vertAlign val="superscript"/>
        <sz val="9.5"/>
        <rFont val="Arial Narrow"/>
        <family val="2"/>
      </rPr>
      <t>2)</t>
    </r>
  </si>
  <si>
    <t>01.12.2022 bis 31.10.2024</t>
  </si>
  <si>
    <t>https://oeffentlicher-dienst.info/c/t/rechner/tv-l/west?id=tv-l-2023&amp;matrix=1</t>
  </si>
  <si>
    <t>Richtige Tabelle auswählen, markieren und den Hyperlink entfernen.</t>
  </si>
  <si>
    <t>Quelle: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</si>
</sst>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\ &quot;€&quot;"/>
    <numFmt numFmtId="166" formatCode="#,##0.00\ &quot;€&quot;"/>
    <numFmt numFmtId="167" formatCode="#,##0.00_ ;[Red]\-#,##0.00\ "/>
  </numFmts>
  <fonts count="4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u/>
      <sz val="14"/>
      <color indexed="10"/>
      <name val="Arial"/>
      <family val="2"/>
    </font>
    <font>
      <b/>
      <u/>
      <sz val="10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Frutiger LT Com 45 Light"/>
      <family val="2"/>
    </font>
    <font>
      <b/>
      <sz val="9"/>
      <color indexed="81"/>
      <name val="Tahoma"/>
      <family val="2"/>
    </font>
    <font>
      <b/>
      <sz val="14"/>
      <name val="Arial Narrow"/>
      <family val="2"/>
    </font>
    <font>
      <b/>
      <u/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9.5"/>
      <name val="Arial Narrow"/>
      <family val="2"/>
    </font>
    <font>
      <sz val="9.5"/>
      <name val="Arial"/>
      <family val="2"/>
    </font>
    <font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.5"/>
      <name val="Arial Narrow"/>
      <family val="2"/>
    </font>
    <font>
      <b/>
      <u/>
      <sz val="9.5"/>
      <name val="Arial Narrow"/>
      <family val="2"/>
    </font>
    <font>
      <vertAlign val="superscript"/>
      <sz val="9.5"/>
      <name val="Arial Narrow"/>
      <family val="2"/>
    </font>
    <font>
      <i/>
      <sz val="9.5"/>
      <color theme="0" tint="-0.499984740745262"/>
      <name val="Arial Narrow"/>
      <family val="2"/>
    </font>
    <font>
      <i/>
      <sz val="9.5"/>
      <name val="Arial Narrow"/>
      <family val="2"/>
    </font>
    <font>
      <i/>
      <sz val="9.5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.5"/>
      <color theme="1"/>
      <name val="Arial Narrow"/>
      <family val="2"/>
    </font>
    <font>
      <sz val="10"/>
      <color theme="1"/>
      <name val="Arial Narrow"/>
      <family val="2"/>
    </font>
    <font>
      <u/>
      <sz val="9.5"/>
      <name val="Arial Narrow"/>
      <family val="2"/>
    </font>
    <font>
      <u/>
      <sz val="9.5"/>
      <color theme="1"/>
      <name val="Arial Narrow"/>
      <family val="2"/>
    </font>
    <font>
      <sz val="9.5"/>
      <color rgb="FF0070C0"/>
      <name val="Arial Narrow"/>
      <family val="2"/>
    </font>
    <font>
      <b/>
      <sz val="18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8DEFB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44" fontId="4" fillId="5" borderId="2" xfId="1" applyFont="1" applyFill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44" fontId="4" fillId="6" borderId="2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4" fontId="4" fillId="0" borderId="5" xfId="1" applyFont="1" applyFill="1" applyBorder="1" applyAlignment="1">
      <alignment horizontal="center" vertical="center"/>
    </xf>
    <xf numFmtId="0" fontId="0" fillId="0" borderId="5" xfId="0" applyBorder="1"/>
    <xf numFmtId="0" fontId="3" fillId="0" borderId="5" xfId="0" applyFont="1" applyBorder="1" applyAlignment="1">
      <alignment vertical="center" wrapText="1"/>
    </xf>
    <xf numFmtId="44" fontId="4" fillId="0" borderId="5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4" fontId="0" fillId="0" borderId="0" xfId="0" applyNumberFormat="1"/>
    <xf numFmtId="14" fontId="0" fillId="8" borderId="0" xfId="0" applyNumberFormat="1" applyFill="1"/>
    <xf numFmtId="0" fontId="0" fillId="0" borderId="1" xfId="0" applyBorder="1"/>
    <xf numFmtId="49" fontId="2" fillId="0" borderId="1" xfId="0" applyNumberFormat="1" applyFont="1" applyBorder="1" applyAlignment="1">
      <alignment vertical="center"/>
    </xf>
    <xf numFmtId="4" fontId="0" fillId="0" borderId="1" xfId="0" applyNumberFormat="1" applyBorder="1"/>
    <xf numFmtId="49" fontId="14" fillId="0" borderId="0" xfId="0" applyNumberFormat="1" applyFont="1" applyAlignment="1">
      <alignment horizontal="right" vertical="center"/>
    </xf>
    <xf numFmtId="14" fontId="14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right"/>
    </xf>
    <xf numFmtId="9" fontId="0" fillId="0" borderId="1" xfId="2" applyFont="1" applyBorder="1"/>
    <xf numFmtId="0" fontId="14" fillId="0" borderId="1" xfId="0" applyFont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9" fontId="5" fillId="0" borderId="8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" fontId="0" fillId="9" borderId="1" xfId="0" applyNumberFormat="1" applyFill="1" applyBorder="1"/>
    <xf numFmtId="0" fontId="14" fillId="9" borderId="1" xfId="0" applyFont="1" applyFill="1" applyBorder="1" applyAlignment="1">
      <alignment horizontal="left" vertical="top" wrapText="1"/>
    </xf>
    <xf numFmtId="0" fontId="1" fillId="0" borderId="1" xfId="0" applyFont="1" applyBorder="1"/>
    <xf numFmtId="4" fontId="1" fillId="3" borderId="1" xfId="3" applyNumberFormat="1" applyFont="1" applyFill="1" applyBorder="1" applyAlignment="1">
      <alignment vertical="top" wrapText="1"/>
    </xf>
    <xf numFmtId="44" fontId="0" fillId="0" borderId="0" xfId="3" applyFont="1"/>
    <xf numFmtId="0" fontId="1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" fontId="1" fillId="0" borderId="0" xfId="0" applyNumberFormat="1" applyFont="1"/>
    <xf numFmtId="49" fontId="1" fillId="0" borderId="0" xfId="0" applyNumberFormat="1" applyFont="1"/>
    <xf numFmtId="4" fontId="0" fillId="0" borderId="0" xfId="0" applyNumberFormat="1" applyAlignment="1">
      <alignment horizontal="center" vertical="center" wrapText="1"/>
    </xf>
    <xf numFmtId="0" fontId="18" fillId="0" borderId="0" xfId="6" applyFont="1"/>
    <xf numFmtId="0" fontId="19" fillId="0" borderId="0" xfId="6" applyFont="1"/>
    <xf numFmtId="0" fontId="1" fillId="0" borderId="0" xfId="6"/>
    <xf numFmtId="0" fontId="20" fillId="0" borderId="0" xfId="6" applyFont="1"/>
    <xf numFmtId="0" fontId="21" fillId="0" borderId="0" xfId="6" applyFont="1"/>
    <xf numFmtId="0" fontId="22" fillId="0" borderId="0" xfId="6" applyFont="1"/>
    <xf numFmtId="0" fontId="23" fillId="0" borderId="0" xfId="6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4" fillId="0" borderId="5" xfId="0" applyFont="1" applyBorder="1"/>
    <xf numFmtId="0" fontId="22" fillId="0" borderId="5" xfId="6" applyFont="1" applyBorder="1"/>
    <xf numFmtId="0" fontId="23" fillId="0" borderId="5" xfId="6" applyFont="1" applyBorder="1"/>
    <xf numFmtId="49" fontId="27" fillId="0" borderId="0" xfId="6" applyNumberFormat="1" applyFont="1" applyAlignment="1">
      <alignment horizontal="right"/>
    </xf>
    <xf numFmtId="0" fontId="28" fillId="0" borderId="0" xfId="6" applyFont="1"/>
    <xf numFmtId="49" fontId="27" fillId="0" borderId="0" xfId="6" applyNumberFormat="1" applyFont="1" applyAlignment="1">
      <alignment horizontal="center"/>
    </xf>
    <xf numFmtId="165" fontId="22" fillId="0" borderId="0" xfId="6" applyNumberFormat="1" applyFont="1"/>
    <xf numFmtId="0" fontId="22" fillId="0" borderId="11" xfId="6" applyFont="1" applyBorder="1"/>
    <xf numFmtId="165" fontId="22" fillId="0" borderId="11" xfId="6" applyNumberFormat="1" applyFont="1" applyBorder="1"/>
    <xf numFmtId="0" fontId="30" fillId="0" borderId="0" xfId="6" applyFont="1"/>
    <xf numFmtId="0" fontId="23" fillId="0" borderId="11" xfId="6" applyFont="1" applyBorder="1"/>
    <xf numFmtId="0" fontId="31" fillId="0" borderId="12" xfId="6" applyFont="1" applyBorder="1"/>
    <xf numFmtId="0" fontId="32" fillId="0" borderId="12" xfId="6" applyFont="1" applyBorder="1"/>
    <xf numFmtId="165" fontId="31" fillId="0" borderId="12" xfId="6" applyNumberFormat="1" applyFont="1" applyBorder="1"/>
    <xf numFmtId="0" fontId="33" fillId="0" borderId="0" xfId="0" applyFont="1"/>
    <xf numFmtId="0" fontId="34" fillId="0" borderId="0" xfId="0" applyFont="1"/>
    <xf numFmtId="0" fontId="22" fillId="10" borderId="13" xfId="6" applyFont="1" applyFill="1" applyBorder="1"/>
    <xf numFmtId="165" fontId="22" fillId="10" borderId="13" xfId="6" applyNumberFormat="1" applyFont="1" applyFill="1" applyBorder="1"/>
    <xf numFmtId="165" fontId="27" fillId="10" borderId="13" xfId="6" applyNumberFormat="1" applyFont="1" applyFill="1" applyBorder="1"/>
    <xf numFmtId="0" fontId="22" fillId="0" borderId="14" xfId="6" applyFont="1" applyBorder="1"/>
    <xf numFmtId="0" fontId="23" fillId="0" borderId="14" xfId="6" applyFont="1" applyBorder="1"/>
    <xf numFmtId="164" fontId="22" fillId="0" borderId="0" xfId="6" applyNumberFormat="1" applyFont="1"/>
    <xf numFmtId="166" fontId="22" fillId="0" borderId="0" xfId="6" applyNumberFormat="1" applyFont="1"/>
    <xf numFmtId="0" fontId="29" fillId="11" borderId="0" xfId="6" applyFont="1" applyFill="1"/>
    <xf numFmtId="0" fontId="22" fillId="11" borderId="0" xfId="6" applyFont="1" applyFill="1"/>
    <xf numFmtId="164" fontId="22" fillId="11" borderId="0" xfId="6" applyNumberFormat="1" applyFont="1" applyFill="1"/>
    <xf numFmtId="0" fontId="35" fillId="0" borderId="0" xfId="0" applyFont="1"/>
    <xf numFmtId="0" fontId="36" fillId="0" borderId="0" xfId="0" applyFont="1"/>
    <xf numFmtId="0" fontId="29" fillId="0" borderId="0" xfId="6" applyFont="1"/>
    <xf numFmtId="0" fontId="37" fillId="0" borderId="0" xfId="6" applyFont="1"/>
    <xf numFmtId="0" fontId="22" fillId="0" borderId="0" xfId="6" applyFont="1" applyAlignment="1">
      <alignment horizontal="right"/>
    </xf>
    <xf numFmtId="0" fontId="35" fillId="12" borderId="0" xfId="0" applyFont="1" applyFill="1"/>
    <xf numFmtId="2" fontId="35" fillId="12" borderId="0" xfId="0" applyNumberFormat="1" applyFont="1" applyFill="1"/>
    <xf numFmtId="167" fontId="22" fillId="0" borderId="0" xfId="6" applyNumberFormat="1" applyFont="1"/>
    <xf numFmtId="167" fontId="22" fillId="12" borderId="0" xfId="6" applyNumberFormat="1" applyFont="1" applyFill="1"/>
    <xf numFmtId="0" fontId="35" fillId="0" borderId="0" xfId="0" applyFont="1" applyAlignment="1">
      <alignment horizontal="right"/>
    </xf>
    <xf numFmtId="0" fontId="38" fillId="0" borderId="0" xfId="0" applyFont="1"/>
    <xf numFmtId="0" fontId="35" fillId="0" borderId="0" xfId="0" applyFont="1" applyAlignment="1">
      <alignment horizontal="left"/>
    </xf>
    <xf numFmtId="0" fontId="39" fillId="0" borderId="0" xfId="0" applyFont="1"/>
    <xf numFmtId="0" fontId="22" fillId="0" borderId="15" xfId="6" applyFont="1" applyBorder="1"/>
    <xf numFmtId="0" fontId="4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7" xfId="0" applyFont="1" applyBorder="1" applyAlignment="1">
      <alignment vertical="center" wrapText="1"/>
    </xf>
    <xf numFmtId="0" fontId="41" fillId="0" borderId="18" xfId="0" applyFont="1" applyBorder="1" applyAlignment="1">
      <alignment horizontal="center" vertical="center" wrapText="1"/>
    </xf>
    <xf numFmtId="44" fontId="0" fillId="0" borderId="1" xfId="3" applyFont="1" applyFill="1" applyBorder="1"/>
    <xf numFmtId="44" fontId="0" fillId="0" borderId="1" xfId="3" applyFont="1" applyBorder="1" applyAlignment="1">
      <alignment vertical="center" wrapText="1"/>
    </xf>
    <xf numFmtId="10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0" borderId="0" xfId="0" applyAlignment="1">
      <alignment horizontal="center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4" fontId="4" fillId="3" borderId="9" xfId="1" applyFont="1" applyFill="1" applyBorder="1" applyAlignment="1">
      <alignment horizontal="center" vertical="center"/>
    </xf>
    <xf numFmtId="44" fontId="4" fillId="3" borderId="10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4" fontId="4" fillId="7" borderId="3" xfId="1" applyFont="1" applyFill="1" applyBorder="1" applyAlignment="1">
      <alignment horizontal="center" vertical="center"/>
    </xf>
    <xf numFmtId="44" fontId="4" fillId="7" borderId="6" xfId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22" fillId="0" borderId="0" xfId="6" applyNumberFormat="1" applyFont="1" applyAlignment="1">
      <alignment horizontal="center"/>
    </xf>
    <xf numFmtId="0" fontId="23" fillId="0" borderId="0" xfId="6" applyFont="1"/>
  </cellXfs>
  <cellStyles count="7">
    <cellStyle name="Euro" xfId="1" xr:uid="{00000000-0005-0000-0000-000000000000}"/>
    <cellStyle name="Prozent" xfId="2" builtinId="5"/>
    <cellStyle name="Prozent 2" xfId="5" xr:uid="{00000000-0005-0000-0000-000002000000}"/>
    <cellStyle name="Standard" xfId="0" builtinId="0"/>
    <cellStyle name="Standard 2" xfId="6" xr:uid="{BFCC7984-227D-4850-B9A6-031EF5D3C1C3}"/>
    <cellStyle name="Währung" xfId="3" builtinId="4"/>
    <cellStyle name="Währung 2" xfId="4" xr:uid="{00000000-0005-0000-0000-000005000000}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6</xdr:row>
      <xdr:rowOff>76622</xdr:rowOff>
    </xdr:from>
    <xdr:to>
      <xdr:col>11</xdr:col>
      <xdr:colOff>190500</xdr:colOff>
      <xdr:row>22</xdr:row>
      <xdr:rowOff>150495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7931" y="1196762"/>
          <a:ext cx="1573529" cy="2923753"/>
        </a:xfrm>
        <a:prstGeom prst="rect">
          <a:avLst/>
        </a:prstGeom>
      </xdr:spPr>
    </xdr:pic>
    <xdr:clientData/>
  </xdr:twoCellAnchor>
  <xdr:twoCellAnchor>
    <xdr:from>
      <xdr:col>8</xdr:col>
      <xdr:colOff>169545</xdr:colOff>
      <xdr:row>21</xdr:row>
      <xdr:rowOff>87630</xdr:rowOff>
    </xdr:from>
    <xdr:to>
      <xdr:col>10</xdr:col>
      <xdr:colOff>160020</xdr:colOff>
      <xdr:row>22</xdr:row>
      <xdr:rowOff>144780</xdr:rowOff>
    </xdr:to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10325" y="3890010"/>
          <a:ext cx="1064895" cy="22479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249555</xdr:colOff>
      <xdr:row>23</xdr:row>
      <xdr:rowOff>15240</xdr:rowOff>
    </xdr:from>
    <xdr:to>
      <xdr:col>15</xdr:col>
      <xdr:colOff>254650</xdr:colOff>
      <xdr:row>28</xdr:row>
      <xdr:rowOff>170453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98995" y="4152900"/>
          <a:ext cx="2199655" cy="993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17"/>
  <sheetViews>
    <sheetView tabSelected="1" zoomScaleNormal="100" workbookViewId="0">
      <selection activeCell="G9" sqref="G9"/>
    </sheetView>
  </sheetViews>
  <sheetFormatPr baseColWidth="10" defaultColWidth="19.33203125" defaultRowHeight="13.2"/>
  <cols>
    <col min="1" max="1" width="26.33203125" customWidth="1"/>
    <col min="2" max="2" width="2.33203125" customWidth="1"/>
    <col min="3" max="3" width="9.5546875" customWidth="1"/>
    <col min="4" max="4" width="11.33203125" customWidth="1"/>
    <col min="5" max="5" width="23.5546875" customWidth="1"/>
    <col min="6" max="6" width="30.33203125" customWidth="1"/>
  </cols>
  <sheetData>
    <row r="1" spans="1:11" ht="60.75" customHeight="1" thickBot="1">
      <c r="A1" s="1" t="s">
        <v>2</v>
      </c>
      <c r="B1" s="2" t="s">
        <v>4</v>
      </c>
      <c r="C1" s="40">
        <v>13</v>
      </c>
      <c r="D1" s="109" t="s">
        <v>55</v>
      </c>
      <c r="E1" s="110"/>
      <c r="F1" s="110"/>
      <c r="G1" s="110"/>
      <c r="H1" s="108"/>
      <c r="I1" s="108"/>
      <c r="J1" s="108"/>
      <c r="K1" s="108"/>
    </row>
    <row r="2" spans="1:11" ht="9.75" customHeight="1" thickBot="1">
      <c r="A2" s="111"/>
      <c r="B2" s="111"/>
      <c r="C2" s="111"/>
      <c r="D2" s="111"/>
      <c r="E2" s="111"/>
      <c r="F2" s="111"/>
      <c r="G2" s="111"/>
      <c r="H2" s="108"/>
      <c r="I2" s="108"/>
      <c r="J2" s="108"/>
      <c r="K2" s="108"/>
    </row>
    <row r="3" spans="1:11" ht="63.75" customHeight="1" thickBot="1">
      <c r="A3" s="106" t="s">
        <v>8</v>
      </c>
      <c r="B3" s="107"/>
      <c r="C3" s="41">
        <v>4</v>
      </c>
      <c r="D3" s="109" t="s">
        <v>6</v>
      </c>
      <c r="E3" s="110"/>
      <c r="F3" s="110" t="s">
        <v>7</v>
      </c>
      <c r="G3" s="110"/>
      <c r="H3" s="108"/>
      <c r="I3" s="108"/>
      <c r="J3" s="108"/>
      <c r="K3" s="108"/>
    </row>
    <row r="4" spans="1:11" ht="12" customHeight="1" thickBot="1">
      <c r="A4" s="111"/>
      <c r="B4" s="111"/>
      <c r="C4" s="111"/>
      <c r="D4" s="111"/>
      <c r="E4" s="111"/>
      <c r="F4" s="111"/>
      <c r="G4" s="111"/>
      <c r="H4" s="108"/>
      <c r="I4" s="108"/>
      <c r="J4" s="108"/>
      <c r="K4" s="108"/>
    </row>
    <row r="5" spans="1:11" ht="32.25" customHeight="1" thickBot="1">
      <c r="A5" s="114" t="s">
        <v>3</v>
      </c>
      <c r="B5" s="107"/>
      <c r="C5" s="41">
        <v>12</v>
      </c>
      <c r="D5" s="30" t="s">
        <v>5</v>
      </c>
      <c r="E5" s="31"/>
      <c r="F5" s="29"/>
      <c r="G5" s="31"/>
      <c r="H5" s="108"/>
      <c r="I5" s="108"/>
      <c r="J5" s="108"/>
      <c r="K5" s="108"/>
    </row>
    <row r="6" spans="1:11" ht="9" customHeight="1" thickBot="1">
      <c r="A6" s="112"/>
      <c r="B6" s="112"/>
      <c r="C6" s="112"/>
      <c r="D6" s="112"/>
      <c r="E6" s="112"/>
      <c r="F6" s="112"/>
      <c r="G6" s="112"/>
      <c r="H6" s="108"/>
      <c r="I6" s="108"/>
      <c r="J6" s="108"/>
      <c r="K6" s="108"/>
    </row>
    <row r="7" spans="1:11" ht="38.25" customHeight="1" thickBot="1">
      <c r="A7" s="106" t="s">
        <v>9</v>
      </c>
      <c r="B7" s="113"/>
      <c r="C7" s="41">
        <v>50</v>
      </c>
      <c r="D7" s="3" t="s">
        <v>10</v>
      </c>
      <c r="E7" s="3"/>
      <c r="F7" s="22" t="s">
        <v>41</v>
      </c>
      <c r="G7" s="23" t="str">
        <f>Entgelttabelle!C22</f>
        <v>01.12.2022 bis 31.10.2024</v>
      </c>
      <c r="H7" s="108"/>
      <c r="I7" s="108"/>
      <c r="J7" s="108"/>
      <c r="K7" s="108"/>
    </row>
    <row r="8" spans="1:11" ht="15" customHeight="1" thickBot="1">
      <c r="A8" s="38"/>
      <c r="B8" s="38"/>
      <c r="C8" s="8"/>
      <c r="D8" s="3"/>
      <c r="E8" s="3"/>
      <c r="G8" s="3"/>
      <c r="H8" s="108"/>
      <c r="I8" s="108"/>
      <c r="J8" s="108"/>
      <c r="K8" s="108"/>
    </row>
    <row r="9" spans="1:11" ht="101.25" customHeight="1" thickBot="1">
      <c r="A9" s="106" t="s">
        <v>11</v>
      </c>
      <c r="B9" s="106"/>
      <c r="C9" s="115">
        <f>Entgelttabelle!G31</f>
        <v>40080</v>
      </c>
      <c r="D9" s="116"/>
      <c r="E9" s="37" t="str">
        <f>IF(C1="13Ü","Achtung bei Stufe 4 ! Hier bitte an den Personalhaushalt wenden"," ")</f>
        <v xml:space="preserve"> </v>
      </c>
      <c r="F9" s="4" t="s">
        <v>12</v>
      </c>
      <c r="G9" s="5">
        <f>Entgelttabelle!H31</f>
        <v>41650</v>
      </c>
      <c r="H9" s="108"/>
      <c r="I9" s="108"/>
      <c r="J9" s="108"/>
      <c r="K9" s="108"/>
    </row>
    <row r="10" spans="1:11" ht="6" customHeight="1" thickBot="1">
      <c r="A10" s="9"/>
      <c r="B10" s="9"/>
      <c r="C10" s="10"/>
      <c r="D10" s="10"/>
      <c r="E10" s="11"/>
      <c r="F10" s="12"/>
      <c r="G10" s="13"/>
      <c r="H10" s="14"/>
      <c r="I10" s="14"/>
      <c r="J10" s="14"/>
      <c r="K10" s="14"/>
    </row>
    <row r="11" spans="1:11" ht="6.75" customHeight="1">
      <c r="C11" s="14"/>
      <c r="D11" s="14"/>
    </row>
    <row r="12" spans="1:11" ht="30.75" customHeight="1" thickBot="1">
      <c r="A12" s="117" t="s">
        <v>17</v>
      </c>
      <c r="B12" s="117"/>
      <c r="C12" s="117"/>
      <c r="D12" s="117"/>
      <c r="E12" s="117"/>
      <c r="F12" s="117"/>
      <c r="G12" s="117"/>
    </row>
    <row r="13" spans="1:11" ht="42.75" customHeight="1" thickBot="1">
      <c r="A13" s="106" t="s">
        <v>14</v>
      </c>
      <c r="B13" s="106"/>
      <c r="C13" s="118">
        <f>C9/C5</f>
        <v>3340</v>
      </c>
      <c r="D13" s="119"/>
    </row>
    <row r="14" spans="1:11" ht="6.75" customHeight="1" thickBot="1">
      <c r="C14" s="14"/>
      <c r="D14" s="14"/>
    </row>
    <row r="15" spans="1:11" ht="61.5" customHeight="1" thickBot="1">
      <c r="A15" s="106" t="s">
        <v>13</v>
      </c>
      <c r="B15" s="106"/>
      <c r="C15" s="118">
        <f>((G9-C9)*12)/C5</f>
        <v>1570</v>
      </c>
      <c r="D15" s="119"/>
      <c r="E15" s="39" t="s">
        <v>16</v>
      </c>
      <c r="F15" s="4" t="s">
        <v>15</v>
      </c>
      <c r="G15" s="7">
        <f>(G9-C9)</f>
        <v>1570</v>
      </c>
      <c r="H15" s="6"/>
    </row>
    <row r="16" spans="1:11" ht="12" customHeight="1" thickBot="1"/>
    <row r="17" spans="1:5" ht="69.75" customHeight="1" thickBot="1">
      <c r="A17" s="106" t="s">
        <v>40</v>
      </c>
      <c r="B17" s="106"/>
      <c r="C17" s="118">
        <f>G9/C5/173.19*(100/C7)</f>
        <v>40.081221009681087</v>
      </c>
      <c r="D17" s="119"/>
      <c r="E17" s="15" t="s">
        <v>18</v>
      </c>
    </row>
  </sheetData>
  <sheetProtection sheet="1" objects="1" scenarios="1"/>
  <protectedRanges>
    <protectedRange sqref="C1 C3 A12 C5:C8" name="Bereich1"/>
  </protectedRanges>
  <mergeCells count="19">
    <mergeCell ref="A12:G12"/>
    <mergeCell ref="A17:B17"/>
    <mergeCell ref="C17:D17"/>
    <mergeCell ref="A15:B15"/>
    <mergeCell ref="C15:D15"/>
    <mergeCell ref="C13:D13"/>
    <mergeCell ref="A13:B13"/>
    <mergeCell ref="A3:B3"/>
    <mergeCell ref="A9:B9"/>
    <mergeCell ref="H1:K9"/>
    <mergeCell ref="D3:E3"/>
    <mergeCell ref="F3:G3"/>
    <mergeCell ref="A2:G2"/>
    <mergeCell ref="A4:G4"/>
    <mergeCell ref="A6:G6"/>
    <mergeCell ref="A7:B7"/>
    <mergeCell ref="A5:B5"/>
    <mergeCell ref="C9:D9"/>
    <mergeCell ref="D1:G1"/>
  </mergeCells>
  <phoneticPr fontId="0" type="noConversion"/>
  <pageMargins left="0.24" right="0.25" top="0.984251969" bottom="0.984251969" header="0.4921259845" footer="0.4921259845"/>
  <pageSetup paperSize="9" scale="82" orientation="portrait" r:id="rId1"/>
  <headerFooter alignWithMargins="0">
    <oddHeader>&amp;LDez. 3.3.1
Muth&amp;R&amp;D</oddHeader>
    <oddFooter>&amp;L&amp;Z&amp;F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workbookViewId="0">
      <selection activeCell="A22" sqref="A22:B22"/>
    </sheetView>
  </sheetViews>
  <sheetFormatPr baseColWidth="10" defaultColWidth="5.33203125" defaultRowHeight="13.2"/>
  <cols>
    <col min="1" max="1" width="8.6640625" customWidth="1"/>
    <col min="2" max="7" width="11" bestFit="1" customWidth="1"/>
    <col min="8" max="8" width="16.33203125" bestFit="1" customWidth="1"/>
    <col min="9" max="9" width="10.33203125" bestFit="1" customWidth="1"/>
    <col min="18" max="23" width="8.109375" bestFit="1" customWidth="1"/>
  </cols>
  <sheetData>
    <row r="1" spans="1:23">
      <c r="A1" s="100" t="s">
        <v>19</v>
      </c>
      <c r="B1" s="102">
        <v>1</v>
      </c>
      <c r="C1" s="102">
        <v>2</v>
      </c>
      <c r="D1" s="102">
        <v>3</v>
      </c>
      <c r="E1" s="102">
        <v>4</v>
      </c>
      <c r="F1" s="102">
        <v>5</v>
      </c>
      <c r="G1" s="102">
        <v>6</v>
      </c>
      <c r="H1" s="16" t="s">
        <v>47</v>
      </c>
    </row>
    <row r="2" spans="1:23" ht="22.8">
      <c r="A2" s="101" t="s">
        <v>49</v>
      </c>
      <c r="B2" s="103">
        <v>6122.63</v>
      </c>
      <c r="C2" s="103">
        <v>6795.9</v>
      </c>
      <c r="D2" s="103">
        <v>7434.88</v>
      </c>
      <c r="E2" s="103">
        <v>7853.95</v>
      </c>
      <c r="F2" s="103">
        <v>7957.04</v>
      </c>
      <c r="G2" s="104"/>
      <c r="H2" s="105">
        <v>0.32529999999999998</v>
      </c>
      <c r="Q2" s="96"/>
    </row>
    <row r="3" spans="1:23">
      <c r="A3" s="101" t="s">
        <v>21</v>
      </c>
      <c r="B3" s="103">
        <v>5017.3100000000004</v>
      </c>
      <c r="C3" s="103">
        <v>5394.35</v>
      </c>
      <c r="D3" s="103">
        <v>5593.59</v>
      </c>
      <c r="E3" s="103">
        <v>6301.27</v>
      </c>
      <c r="F3" s="103">
        <v>6837.15</v>
      </c>
      <c r="G3" s="103">
        <v>7042.26</v>
      </c>
      <c r="H3" s="105">
        <v>0.32529999999999998</v>
      </c>
    </row>
    <row r="4" spans="1:23">
      <c r="A4" s="101" t="s">
        <v>22</v>
      </c>
      <c r="B4" s="103">
        <v>4542.6400000000003</v>
      </c>
      <c r="C4" s="103">
        <v>4885.93</v>
      </c>
      <c r="D4" s="103">
        <v>5167.63</v>
      </c>
      <c r="E4" s="103">
        <v>5593.59</v>
      </c>
      <c r="F4" s="103">
        <v>6246.27</v>
      </c>
      <c r="G4" s="103">
        <v>6433.67</v>
      </c>
      <c r="H4" s="105">
        <v>0.32529999999999998</v>
      </c>
      <c r="Q4" s="97"/>
      <c r="R4" s="97"/>
      <c r="S4" s="97"/>
      <c r="T4" s="97"/>
      <c r="U4" s="97"/>
      <c r="V4" s="97"/>
      <c r="W4" s="97"/>
    </row>
    <row r="5" spans="1:23" ht="12.75" customHeight="1">
      <c r="A5" s="101" t="s">
        <v>23</v>
      </c>
      <c r="B5" s="104"/>
      <c r="C5" s="103">
        <v>4508.07</v>
      </c>
      <c r="D5" s="103">
        <v>4748.54</v>
      </c>
      <c r="E5" s="103">
        <v>5593.59</v>
      </c>
      <c r="F5" s="103">
        <v>6246.27</v>
      </c>
      <c r="G5" s="103">
        <v>6433.67</v>
      </c>
      <c r="H5" s="105">
        <v>0.4647</v>
      </c>
      <c r="J5" s="36"/>
      <c r="Q5" s="123"/>
      <c r="R5" s="123"/>
      <c r="S5" s="123"/>
      <c r="T5" s="123"/>
      <c r="U5" s="123"/>
      <c r="V5" s="123"/>
      <c r="W5" s="123"/>
    </row>
    <row r="6" spans="1:23">
      <c r="A6" s="101" t="s">
        <v>24</v>
      </c>
      <c r="B6" s="103">
        <v>4188.38</v>
      </c>
      <c r="C6" s="103">
        <v>4508.07</v>
      </c>
      <c r="D6" s="103">
        <v>4748.54</v>
      </c>
      <c r="E6" s="103">
        <v>5215.72</v>
      </c>
      <c r="F6" s="103">
        <v>5861.53</v>
      </c>
      <c r="G6" s="103">
        <v>6037.38</v>
      </c>
      <c r="H6" s="105">
        <v>0.4647</v>
      </c>
      <c r="Q6" s="97"/>
      <c r="R6" s="98"/>
      <c r="S6" s="98"/>
      <c r="T6" s="98"/>
      <c r="U6" s="98"/>
      <c r="V6" s="98"/>
      <c r="W6" s="98"/>
    </row>
    <row r="7" spans="1:23">
      <c r="A7" s="101" t="s">
        <v>25</v>
      </c>
      <c r="B7" s="103">
        <v>3774.86</v>
      </c>
      <c r="C7" s="103">
        <v>4040.88</v>
      </c>
      <c r="D7" s="103">
        <v>4604.26</v>
      </c>
      <c r="E7" s="103">
        <v>5098.93</v>
      </c>
      <c r="F7" s="103">
        <v>5737.87</v>
      </c>
      <c r="G7" s="103">
        <v>5910</v>
      </c>
      <c r="H7" s="105">
        <v>0.4647</v>
      </c>
      <c r="Q7" s="97"/>
      <c r="R7" s="98"/>
      <c r="S7" s="98"/>
      <c r="T7" s="98"/>
      <c r="U7" s="98"/>
      <c r="V7" s="98"/>
      <c r="W7" s="98"/>
    </row>
    <row r="8" spans="1:23">
      <c r="A8" s="101" t="s">
        <v>26</v>
      </c>
      <c r="B8" s="103">
        <v>3652.64</v>
      </c>
      <c r="C8" s="103">
        <v>3898.38</v>
      </c>
      <c r="D8" s="103">
        <v>4178.29</v>
      </c>
      <c r="E8" s="103">
        <v>4604.26</v>
      </c>
      <c r="F8" s="103">
        <v>5222.6000000000004</v>
      </c>
      <c r="G8" s="103">
        <v>5379.28</v>
      </c>
      <c r="H8" s="105">
        <v>0.74350000000000005</v>
      </c>
      <c r="Q8" s="97"/>
      <c r="R8" s="98"/>
      <c r="S8" s="98"/>
      <c r="T8" s="98"/>
      <c r="U8" s="98"/>
      <c r="V8" s="98"/>
      <c r="W8" s="98"/>
    </row>
    <row r="9" spans="1:23">
      <c r="A9" s="101" t="s">
        <v>27</v>
      </c>
      <c r="B9" s="103">
        <v>3523.62</v>
      </c>
      <c r="C9" s="103">
        <v>3764.77</v>
      </c>
      <c r="D9" s="103">
        <v>4040.88</v>
      </c>
      <c r="E9" s="103">
        <v>4322.55</v>
      </c>
      <c r="F9" s="103">
        <v>4858.4799999999996</v>
      </c>
      <c r="G9" s="103">
        <v>5004.24</v>
      </c>
      <c r="H9" s="105">
        <v>0.74350000000000005</v>
      </c>
      <c r="Q9" s="97"/>
      <c r="R9" s="98"/>
      <c r="S9" s="98"/>
      <c r="T9" s="98"/>
      <c r="U9" s="98"/>
      <c r="V9" s="98"/>
      <c r="W9" s="98"/>
    </row>
    <row r="10" spans="1:23">
      <c r="A10" s="101" t="s">
        <v>52</v>
      </c>
      <c r="B10" s="103">
        <v>3136.59</v>
      </c>
      <c r="C10" s="103">
        <v>3369.08</v>
      </c>
      <c r="D10" s="103">
        <v>3520.54</v>
      </c>
      <c r="E10" s="103">
        <v>3939.07</v>
      </c>
      <c r="F10" s="103">
        <v>4295.09</v>
      </c>
      <c r="G10" s="103">
        <v>4423.96</v>
      </c>
      <c r="H10" s="105">
        <v>0.74350000000000005</v>
      </c>
      <c r="Q10" s="97"/>
      <c r="R10" s="98"/>
      <c r="S10" s="98"/>
      <c r="T10" s="98"/>
      <c r="U10" s="98"/>
      <c r="V10" s="98"/>
      <c r="W10" s="98"/>
    </row>
    <row r="11" spans="1:23">
      <c r="A11" s="101" t="s">
        <v>53</v>
      </c>
      <c r="B11" s="103">
        <v>3136.59</v>
      </c>
      <c r="C11" s="103">
        <v>3369.08</v>
      </c>
      <c r="D11" s="103">
        <v>3419.58</v>
      </c>
      <c r="E11" s="103">
        <v>3520.54</v>
      </c>
      <c r="F11" s="103">
        <v>3939.07</v>
      </c>
      <c r="G11" s="103">
        <v>4055.96</v>
      </c>
      <c r="H11" s="105">
        <v>0.74350000000000005</v>
      </c>
      <c r="Q11" s="97"/>
      <c r="R11" s="98"/>
      <c r="S11" s="98"/>
      <c r="T11" s="98"/>
      <c r="U11" s="98"/>
      <c r="V11" s="98"/>
      <c r="W11" s="98"/>
    </row>
    <row r="12" spans="1:23">
      <c r="A12" s="101" t="s">
        <v>28</v>
      </c>
      <c r="B12" s="103">
        <v>2946.46</v>
      </c>
      <c r="C12" s="103">
        <v>3173.48</v>
      </c>
      <c r="D12" s="103">
        <v>3299.66</v>
      </c>
      <c r="E12" s="103">
        <v>3419.58</v>
      </c>
      <c r="F12" s="103">
        <v>3552.1</v>
      </c>
      <c r="G12" s="103">
        <v>3634.13</v>
      </c>
      <c r="H12" s="105">
        <v>0.88139999999999996</v>
      </c>
      <c r="Q12" s="97"/>
      <c r="R12" s="98"/>
      <c r="S12" s="98"/>
      <c r="T12" s="98"/>
      <c r="U12" s="98"/>
      <c r="V12" s="98"/>
      <c r="W12" s="98"/>
    </row>
    <row r="13" spans="1:23">
      <c r="A13" s="101" t="s">
        <v>29</v>
      </c>
      <c r="B13" s="103">
        <v>2772.35</v>
      </c>
      <c r="C13" s="103">
        <v>2994.05</v>
      </c>
      <c r="D13" s="103">
        <v>3160.84</v>
      </c>
      <c r="E13" s="103">
        <v>3287.05</v>
      </c>
      <c r="F13" s="103">
        <v>3388.03</v>
      </c>
      <c r="G13" s="103">
        <v>3476.36</v>
      </c>
      <c r="H13" s="105">
        <v>0.88139999999999996</v>
      </c>
      <c r="Q13" s="97"/>
      <c r="R13" s="98"/>
      <c r="S13" s="98"/>
      <c r="T13" s="98"/>
      <c r="U13" s="98"/>
      <c r="V13" s="98"/>
      <c r="W13" s="98"/>
    </row>
    <row r="14" spans="1:23">
      <c r="A14" s="101" t="s">
        <v>30</v>
      </c>
      <c r="B14" s="103">
        <v>2725.66</v>
      </c>
      <c r="C14" s="103">
        <v>2945.1</v>
      </c>
      <c r="D14" s="103">
        <v>3067.49</v>
      </c>
      <c r="E14" s="103">
        <v>3192.41</v>
      </c>
      <c r="F14" s="103">
        <v>3274.43</v>
      </c>
      <c r="G14" s="103">
        <v>3362.77</v>
      </c>
      <c r="H14" s="105">
        <v>0.88139999999999996</v>
      </c>
      <c r="Q14" s="97"/>
      <c r="R14" s="98"/>
      <c r="S14" s="98"/>
      <c r="T14" s="98"/>
      <c r="U14" s="98"/>
      <c r="V14" s="98"/>
      <c r="W14" s="98"/>
    </row>
    <row r="15" spans="1:23">
      <c r="A15" s="101" t="s">
        <v>31</v>
      </c>
      <c r="B15" s="103">
        <v>2618.9299999999998</v>
      </c>
      <c r="C15" s="103">
        <v>2834.95</v>
      </c>
      <c r="D15" s="103">
        <v>2957.34</v>
      </c>
      <c r="E15" s="103">
        <v>3073.61</v>
      </c>
      <c r="F15" s="103">
        <v>3167.15</v>
      </c>
      <c r="G15" s="103">
        <v>3230.26</v>
      </c>
      <c r="H15" s="105">
        <v>0.88139999999999996</v>
      </c>
      <c r="Q15" s="97"/>
      <c r="R15" s="98"/>
      <c r="S15" s="98"/>
      <c r="T15" s="98"/>
      <c r="U15" s="98"/>
      <c r="V15" s="98"/>
      <c r="W15" s="98"/>
    </row>
    <row r="16" spans="1:23">
      <c r="A16" s="101" t="s">
        <v>32</v>
      </c>
      <c r="B16" s="103">
        <v>2500.6999999999998</v>
      </c>
      <c r="C16" s="103">
        <v>2718.69</v>
      </c>
      <c r="D16" s="103">
        <v>2871.67</v>
      </c>
      <c r="E16" s="103">
        <v>2957.34</v>
      </c>
      <c r="F16" s="103">
        <v>3043.02</v>
      </c>
      <c r="G16" s="103">
        <v>3098.08</v>
      </c>
      <c r="H16" s="105">
        <v>0.87429999999999997</v>
      </c>
      <c r="Q16" s="97"/>
      <c r="R16" s="98"/>
      <c r="S16" s="98"/>
      <c r="T16" s="98"/>
      <c r="U16" s="98"/>
      <c r="V16" s="98"/>
      <c r="W16" s="98"/>
    </row>
    <row r="17" spans="1:23">
      <c r="A17" s="101" t="s">
        <v>33</v>
      </c>
      <c r="B17" s="103">
        <v>2468.79</v>
      </c>
      <c r="C17" s="103">
        <v>2681.96</v>
      </c>
      <c r="D17" s="103">
        <v>2743.16</v>
      </c>
      <c r="E17" s="103">
        <v>2841.06</v>
      </c>
      <c r="F17" s="103">
        <v>2920.62</v>
      </c>
      <c r="G17" s="103">
        <v>2987.93</v>
      </c>
      <c r="H17" s="105">
        <v>0.87429999999999997</v>
      </c>
      <c r="Q17" s="97"/>
      <c r="R17" s="98"/>
      <c r="S17" s="98"/>
      <c r="T17" s="98"/>
      <c r="U17" s="98"/>
      <c r="V17" s="98"/>
      <c r="W17" s="98"/>
    </row>
    <row r="18" spans="1:23">
      <c r="A18" s="101" t="s">
        <v>36</v>
      </c>
      <c r="B18" s="103">
        <v>2369.86</v>
      </c>
      <c r="C18" s="103">
        <v>2577.9299999999998</v>
      </c>
      <c r="D18" s="103">
        <v>2657.48</v>
      </c>
      <c r="E18" s="103">
        <v>2755.41</v>
      </c>
      <c r="F18" s="103">
        <v>2822.72</v>
      </c>
      <c r="G18" s="103">
        <v>2914.51</v>
      </c>
      <c r="H18" s="105">
        <v>0.87429999999999997</v>
      </c>
      <c r="Q18" s="97"/>
      <c r="R18" s="98"/>
      <c r="S18" s="98"/>
      <c r="T18" s="98"/>
      <c r="U18" s="98"/>
      <c r="V18" s="98"/>
      <c r="W18" s="98"/>
    </row>
    <row r="19" spans="1:23">
      <c r="A19" s="101" t="s">
        <v>34</v>
      </c>
      <c r="B19" s="103">
        <v>2302.84</v>
      </c>
      <c r="C19" s="103">
        <v>2504.4899999999998</v>
      </c>
      <c r="D19" s="103">
        <v>2565.69</v>
      </c>
      <c r="E19" s="103">
        <v>2626.88</v>
      </c>
      <c r="F19" s="103">
        <v>2767.62</v>
      </c>
      <c r="G19" s="103">
        <v>2914.51</v>
      </c>
      <c r="H19" s="105">
        <v>0.87429999999999997</v>
      </c>
      <c r="Q19" s="97"/>
      <c r="R19" s="98"/>
      <c r="S19" s="98"/>
      <c r="T19" s="98"/>
      <c r="U19" s="98"/>
      <c r="V19" s="98"/>
      <c r="W19" s="98"/>
    </row>
    <row r="20" spans="1:23">
      <c r="A20" s="101" t="s">
        <v>35</v>
      </c>
      <c r="B20" s="104"/>
      <c r="C20" s="103">
        <v>2094.4899999999998</v>
      </c>
      <c r="D20" s="103">
        <v>2125.06</v>
      </c>
      <c r="E20" s="103">
        <v>2161.7800000000002</v>
      </c>
      <c r="F20" s="103">
        <v>2198.5100000000002</v>
      </c>
      <c r="G20" s="103">
        <v>2290.3000000000002</v>
      </c>
      <c r="H20" s="105">
        <v>0.87429999999999997</v>
      </c>
      <c r="Q20" s="97"/>
      <c r="R20" s="98"/>
      <c r="S20" s="98"/>
      <c r="T20" s="98"/>
      <c r="U20" s="98"/>
      <c r="V20" s="98"/>
      <c r="W20" s="98"/>
    </row>
    <row r="21" spans="1:23" ht="26.4">
      <c r="B21" s="45" t="s">
        <v>56</v>
      </c>
      <c r="C21" s="111" t="s">
        <v>57</v>
      </c>
      <c r="D21" s="111"/>
      <c r="E21" s="111"/>
      <c r="F21" s="111"/>
      <c r="G21" s="111"/>
      <c r="H21" s="17"/>
      <c r="Q21" s="97"/>
      <c r="R21" s="99"/>
      <c r="S21" s="98"/>
      <c r="T21" s="98"/>
      <c r="U21" s="98"/>
      <c r="V21" s="98"/>
      <c r="W21" s="98"/>
    </row>
    <row r="22" spans="1:23">
      <c r="A22" s="120" t="s">
        <v>20</v>
      </c>
      <c r="B22" s="120"/>
      <c r="C22" s="18" t="s">
        <v>101</v>
      </c>
      <c r="D22" s="43"/>
      <c r="E22" s="17"/>
      <c r="F22" s="17"/>
      <c r="G22" s="17"/>
    </row>
    <row r="23" spans="1:23">
      <c r="A23" s="44" t="s">
        <v>51</v>
      </c>
      <c r="B23" s="17"/>
      <c r="C23" s="17"/>
      <c r="D23" s="17"/>
      <c r="E23" s="17"/>
      <c r="F23" s="17"/>
      <c r="G23" s="17"/>
    </row>
    <row r="24" spans="1:23">
      <c r="A24" s="42" t="s">
        <v>104</v>
      </c>
      <c r="B24" s="42" t="s">
        <v>102</v>
      </c>
      <c r="C24" s="17"/>
      <c r="D24" s="17"/>
      <c r="E24" s="17"/>
      <c r="F24" s="17"/>
      <c r="G24" s="17"/>
    </row>
    <row r="25" spans="1:23">
      <c r="A25" s="16" t="s">
        <v>103</v>
      </c>
      <c r="B25" s="17"/>
      <c r="C25" s="17"/>
      <c r="D25" s="17"/>
      <c r="E25" s="17"/>
      <c r="F25" s="17"/>
      <c r="G25" s="17"/>
    </row>
    <row r="26" spans="1:23">
      <c r="A26" s="16" t="s">
        <v>54</v>
      </c>
      <c r="B26" s="17"/>
      <c r="C26" s="17"/>
      <c r="D26" s="17"/>
      <c r="E26" s="17"/>
      <c r="F26" s="17"/>
      <c r="G26" s="17"/>
    </row>
    <row r="27" spans="1:23">
      <c r="A27" s="16" t="s">
        <v>50</v>
      </c>
    </row>
    <row r="28" spans="1:23">
      <c r="A28" s="19"/>
      <c r="B28" s="19"/>
      <c r="C28" s="19"/>
      <c r="D28" s="19"/>
      <c r="E28" s="24" t="s">
        <v>45</v>
      </c>
      <c r="F28" s="25">
        <v>0.28000000000000003</v>
      </c>
      <c r="G28" s="19"/>
      <c r="H28" s="19"/>
      <c r="I28" s="19"/>
    </row>
    <row r="29" spans="1:23" ht="66">
      <c r="A29" s="20" t="s">
        <v>38</v>
      </c>
      <c r="B29" s="19"/>
      <c r="C29" s="19" t="s">
        <v>37</v>
      </c>
      <c r="D29" s="34" t="s">
        <v>48</v>
      </c>
      <c r="E29" s="19" t="s">
        <v>43</v>
      </c>
      <c r="F29" s="26" t="s">
        <v>46</v>
      </c>
      <c r="G29" s="27" t="s">
        <v>0</v>
      </c>
      <c r="H29" s="33" t="s">
        <v>1</v>
      </c>
      <c r="I29" s="28" t="s">
        <v>44</v>
      </c>
    </row>
    <row r="30" spans="1:23">
      <c r="A30" s="121" t="s">
        <v>39</v>
      </c>
      <c r="B30" s="121"/>
      <c r="C30" s="19" t="str">
        <f>"E"&amp;'Eingabe Maske'!$C$1</f>
        <v>E13</v>
      </c>
      <c r="D30" s="19">
        <f>'Eingabe Maske'!C3</f>
        <v>4</v>
      </c>
      <c r="E30" s="21">
        <f>VLOOKUP(C30,A2:G20,D30+1,FALSE)</f>
        <v>5215.72</v>
      </c>
      <c r="F30" s="21">
        <f>E30*F28</f>
        <v>1460.4016000000001</v>
      </c>
      <c r="G30" s="21">
        <f>ROUNDUP(E30+F30,-1)</f>
        <v>6680</v>
      </c>
      <c r="H30" s="21">
        <f>I30/12</f>
        <v>6941.666666666667</v>
      </c>
      <c r="I30" s="21">
        <f>ROUNDUP((VLOOKUP(C30,A2:H20,8,FALSE)*G30)+(12*G30),-2)</f>
        <v>83300</v>
      </c>
    </row>
    <row r="31" spans="1:23">
      <c r="A31" s="122" t="s">
        <v>42</v>
      </c>
      <c r="B31" s="122"/>
      <c r="C31" s="19">
        <f>'Eingabe Maske'!C5</f>
        <v>12</v>
      </c>
      <c r="D31" s="19"/>
      <c r="E31" s="21"/>
      <c r="F31" s="21"/>
      <c r="G31" s="35">
        <f>(G30*C31)*D32/100</f>
        <v>40080</v>
      </c>
      <c r="H31" s="32">
        <f>(H30*C31)*D32/100</f>
        <v>41650</v>
      </c>
      <c r="I31" s="21"/>
    </row>
    <row r="32" spans="1:23">
      <c r="A32" s="19" t="s">
        <v>9</v>
      </c>
      <c r="B32" s="19"/>
      <c r="C32" s="19"/>
      <c r="D32" s="19">
        <f>'Eingabe Maske'!C7</f>
        <v>50</v>
      </c>
      <c r="E32" s="19"/>
      <c r="F32" s="19"/>
      <c r="G32" s="19"/>
      <c r="H32" s="19"/>
      <c r="I32" s="19"/>
    </row>
  </sheetData>
  <sheetProtection selectLockedCells="1" selectUnlockedCells="1"/>
  <mergeCells count="5">
    <mergeCell ref="A22:B22"/>
    <mergeCell ref="A30:B30"/>
    <mergeCell ref="A31:B31"/>
    <mergeCell ref="C21:G21"/>
    <mergeCell ref="Q5:W5"/>
  </mergeCells>
  <pageMargins left="0.7" right="0.7" top="0.78740157499999996" bottom="0.78740157499999996" header="0.3" footer="0.3"/>
  <pageSetup paperSize="9" orientation="landscape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4B1D3-ACBE-4263-8EB6-3DAFD2FEFD74}">
  <dimension ref="A1:N64"/>
  <sheetViews>
    <sheetView workbookViewId="0">
      <selection activeCell="A44" sqref="A44"/>
    </sheetView>
  </sheetViews>
  <sheetFormatPr baseColWidth="10" defaultRowHeight="13.2"/>
  <cols>
    <col min="1" max="1" width="14.33203125" customWidth="1"/>
    <col min="2" max="2" width="11.33203125" customWidth="1"/>
    <col min="3" max="3" width="9.44140625" customWidth="1"/>
    <col min="4" max="7" width="13.33203125" customWidth="1"/>
  </cols>
  <sheetData>
    <row r="1" spans="1:14" ht="18.75" customHeight="1">
      <c r="A1" s="46" t="s">
        <v>58</v>
      </c>
      <c r="B1" s="47"/>
      <c r="C1" s="48"/>
      <c r="D1" s="49"/>
      <c r="E1" s="48"/>
    </row>
    <row r="2" spans="1:14" ht="18.75" customHeight="1">
      <c r="A2" s="50"/>
      <c r="B2" s="50"/>
      <c r="C2" s="48"/>
      <c r="D2" s="48"/>
      <c r="E2" s="48"/>
    </row>
    <row r="3" spans="1:14" ht="18.75" customHeight="1">
      <c r="A3" s="51" t="s">
        <v>59</v>
      </c>
      <c r="B3" s="51"/>
      <c r="C3" s="52"/>
      <c r="D3" s="52"/>
      <c r="E3" s="52"/>
      <c r="F3" s="53"/>
      <c r="G3" s="53"/>
      <c r="H3" s="54"/>
      <c r="J3" s="55"/>
      <c r="K3" s="54"/>
      <c r="L3" s="54"/>
      <c r="M3" s="54"/>
      <c r="N3" s="54"/>
    </row>
    <row r="4" spans="1:14" ht="18.75" customHeight="1">
      <c r="A4" s="51" t="s">
        <v>60</v>
      </c>
      <c r="B4" s="51"/>
      <c r="C4" s="52"/>
      <c r="D4" s="52"/>
      <c r="E4" s="52"/>
      <c r="F4" s="53"/>
      <c r="G4" s="53"/>
      <c r="H4" s="54"/>
    </row>
    <row r="5" spans="1:14" ht="18.75" customHeight="1">
      <c r="A5" s="51" t="s">
        <v>61</v>
      </c>
      <c r="B5" s="51"/>
      <c r="C5" s="52"/>
      <c r="D5" s="52"/>
      <c r="E5" s="52"/>
      <c r="F5" s="53"/>
      <c r="G5" s="53"/>
      <c r="H5" s="54"/>
    </row>
    <row r="6" spans="1:14" ht="18.75" customHeight="1" thickBot="1">
      <c r="A6" s="56"/>
      <c r="B6" s="57"/>
      <c r="C6" s="58"/>
      <c r="D6" s="58"/>
      <c r="E6" s="58"/>
      <c r="F6" s="56"/>
      <c r="G6" s="56"/>
      <c r="H6" s="54"/>
    </row>
    <row r="7" spans="1:14" ht="18.75" customHeight="1">
      <c r="A7" s="51"/>
      <c r="B7" s="51"/>
      <c r="C7" s="52"/>
      <c r="D7" s="52"/>
      <c r="E7" s="52"/>
      <c r="F7" s="53"/>
      <c r="G7" s="53"/>
      <c r="H7" s="54"/>
    </row>
    <row r="8" spans="1:14" ht="18.75" customHeight="1">
      <c r="A8" s="52"/>
      <c r="B8" s="52"/>
      <c r="C8" s="52"/>
      <c r="D8" s="124"/>
      <c r="E8" s="125"/>
      <c r="F8" s="53"/>
      <c r="G8" s="53"/>
      <c r="H8" s="54"/>
    </row>
    <row r="9" spans="1:14" ht="18.75" customHeight="1">
      <c r="A9" s="51"/>
      <c r="B9" s="51"/>
      <c r="C9" s="52"/>
      <c r="D9" s="59" t="s">
        <v>62</v>
      </c>
      <c r="E9" s="59" t="s">
        <v>63</v>
      </c>
      <c r="F9" s="59" t="s">
        <v>64</v>
      </c>
      <c r="G9" s="59" t="s">
        <v>65</v>
      </c>
      <c r="H9" s="54"/>
    </row>
    <row r="10" spans="1:14" ht="18.75" customHeight="1">
      <c r="A10" s="60" t="s">
        <v>66</v>
      </c>
      <c r="B10" s="60"/>
      <c r="C10" s="52"/>
      <c r="D10" s="61"/>
      <c r="E10" s="61"/>
      <c r="F10" s="61"/>
      <c r="G10" s="61"/>
      <c r="H10" s="54"/>
    </row>
    <row r="11" spans="1:14" ht="18.75" customHeight="1">
      <c r="A11" s="51" t="s">
        <v>67</v>
      </c>
      <c r="B11" s="51"/>
      <c r="C11" s="52"/>
      <c r="D11" s="62"/>
      <c r="E11" s="62"/>
      <c r="F11" s="62"/>
      <c r="G11" s="62">
        <f>SUM(D11:F11)</f>
        <v>0</v>
      </c>
      <c r="H11" s="54"/>
    </row>
    <row r="12" spans="1:14" ht="18.75" customHeight="1">
      <c r="A12" s="51" t="s">
        <v>68</v>
      </c>
      <c r="B12" s="51"/>
      <c r="C12" s="52"/>
      <c r="D12" s="62"/>
      <c r="E12" s="62"/>
      <c r="F12" s="62"/>
      <c r="G12" s="62">
        <f t="shared" ref="G12:G15" si="0">SUM(D12:F12)</f>
        <v>0</v>
      </c>
      <c r="H12" s="54"/>
    </row>
    <row r="13" spans="1:14" ht="18.75" customHeight="1">
      <c r="A13" s="51" t="s">
        <v>69</v>
      </c>
      <c r="B13" s="51"/>
      <c r="C13" s="52"/>
      <c r="D13" s="62"/>
      <c r="E13" s="62"/>
      <c r="F13" s="62"/>
      <c r="G13" s="62">
        <f t="shared" si="0"/>
        <v>0</v>
      </c>
      <c r="H13" s="54"/>
    </row>
    <row r="14" spans="1:14" ht="18.75" customHeight="1">
      <c r="A14" s="51" t="s">
        <v>70</v>
      </c>
      <c r="B14" s="51"/>
      <c r="C14" s="52"/>
      <c r="D14" s="62"/>
      <c r="E14" s="62"/>
      <c r="F14" s="62"/>
      <c r="G14" s="62">
        <f t="shared" si="0"/>
        <v>0</v>
      </c>
      <c r="H14" s="54"/>
    </row>
    <row r="15" spans="1:14" ht="18.75" customHeight="1">
      <c r="A15" s="51" t="s">
        <v>71</v>
      </c>
      <c r="B15" s="51"/>
      <c r="C15" s="52"/>
      <c r="D15" s="62"/>
      <c r="E15" s="62"/>
      <c r="F15" s="62"/>
      <c r="G15" s="62">
        <f t="shared" si="0"/>
        <v>0</v>
      </c>
      <c r="H15" s="54"/>
    </row>
    <row r="16" spans="1:14" ht="18.75" customHeight="1">
      <c r="A16" s="51" t="s">
        <v>72</v>
      </c>
      <c r="B16" s="51"/>
      <c r="C16" s="52"/>
      <c r="D16" s="62"/>
      <c r="E16" s="62"/>
      <c r="F16" s="62"/>
      <c r="G16" s="62"/>
      <c r="H16" s="54"/>
    </row>
    <row r="17" spans="1:8" ht="18.75" customHeight="1">
      <c r="A17" s="63" t="s">
        <v>73</v>
      </c>
      <c r="B17" s="63"/>
      <c r="C17" s="63"/>
      <c r="D17" s="64">
        <f>SUM(D11:D16)</f>
        <v>0</v>
      </c>
      <c r="E17" s="64">
        <f t="shared" ref="E17:F17" si="1">SUM(E11:E16)</f>
        <v>0</v>
      </c>
      <c r="F17" s="64">
        <f t="shared" si="1"/>
        <v>0</v>
      </c>
      <c r="G17" s="64">
        <f>SUM(D17:F17)</f>
        <v>0</v>
      </c>
      <c r="H17" s="54"/>
    </row>
    <row r="18" spans="1:8" ht="18.75" customHeight="1">
      <c r="A18" s="51"/>
      <c r="B18" s="51"/>
      <c r="C18" s="52"/>
      <c r="D18" s="62"/>
      <c r="E18" s="62"/>
      <c r="F18" s="62"/>
      <c r="G18" s="62"/>
      <c r="H18" s="54"/>
    </row>
    <row r="19" spans="1:8" ht="18.75" customHeight="1">
      <c r="A19" s="60" t="s">
        <v>74</v>
      </c>
      <c r="B19" s="60"/>
      <c r="C19" s="52"/>
      <c r="D19" s="62"/>
      <c r="E19" s="62"/>
      <c r="F19" s="62"/>
      <c r="G19" s="62"/>
      <c r="H19" s="54"/>
    </row>
    <row r="20" spans="1:8" ht="18.75" customHeight="1">
      <c r="A20" s="95" t="s">
        <v>100</v>
      </c>
      <c r="B20" s="60"/>
      <c r="C20" s="52"/>
      <c r="D20" s="62"/>
      <c r="E20" s="62"/>
      <c r="F20" s="62"/>
      <c r="G20" s="62">
        <f t="shared" ref="G20:G27" si="2">SUM(D20:F20)</f>
        <v>0</v>
      </c>
      <c r="H20" s="54"/>
    </row>
    <row r="21" spans="1:8" ht="18.75" customHeight="1">
      <c r="A21" s="51" t="s">
        <v>75</v>
      </c>
      <c r="B21" s="60"/>
      <c r="C21" s="52"/>
      <c r="D21" s="62"/>
      <c r="E21" s="62"/>
      <c r="F21" s="62"/>
      <c r="G21" s="62">
        <f t="shared" si="2"/>
        <v>0</v>
      </c>
      <c r="H21" s="54"/>
    </row>
    <row r="22" spans="1:8" ht="18.75" customHeight="1">
      <c r="A22" s="51" t="s">
        <v>76</v>
      </c>
      <c r="B22" s="51"/>
      <c r="C22" s="52"/>
      <c r="D22" s="62"/>
      <c r="E22" s="62"/>
      <c r="F22" s="62"/>
      <c r="G22" s="62">
        <f t="shared" si="2"/>
        <v>0</v>
      </c>
      <c r="H22" s="54"/>
    </row>
    <row r="23" spans="1:8" ht="18.75" customHeight="1">
      <c r="A23" s="51" t="s">
        <v>77</v>
      </c>
      <c r="B23" s="51"/>
      <c r="C23" s="52"/>
      <c r="D23" s="62"/>
      <c r="E23" s="62"/>
      <c r="F23" s="62"/>
      <c r="G23" s="62">
        <f t="shared" si="2"/>
        <v>0</v>
      </c>
      <c r="H23" s="54"/>
    </row>
    <row r="24" spans="1:8" ht="18.75" customHeight="1">
      <c r="A24" s="51" t="s">
        <v>78</v>
      </c>
      <c r="B24" s="51"/>
      <c r="C24" s="52"/>
      <c r="D24" s="62"/>
      <c r="E24" s="62"/>
      <c r="F24" s="62"/>
      <c r="G24" s="62">
        <f t="shared" si="2"/>
        <v>0</v>
      </c>
      <c r="H24" s="54"/>
    </row>
    <row r="25" spans="1:8" ht="18.75" customHeight="1">
      <c r="A25" s="51" t="s">
        <v>79</v>
      </c>
      <c r="B25" s="51"/>
      <c r="C25" s="52"/>
      <c r="D25" s="62"/>
      <c r="E25" s="62"/>
      <c r="F25" s="62"/>
      <c r="G25" s="62">
        <f t="shared" si="2"/>
        <v>0</v>
      </c>
      <c r="H25" s="65" t="s">
        <v>80</v>
      </c>
    </row>
    <row r="26" spans="1:8" ht="18.75" customHeight="1">
      <c r="A26" s="51" t="s">
        <v>72</v>
      </c>
      <c r="B26" s="51"/>
      <c r="C26" s="52"/>
      <c r="D26" s="62"/>
      <c r="E26" s="62"/>
      <c r="F26" s="62"/>
      <c r="G26" s="62">
        <f t="shared" si="2"/>
        <v>0</v>
      </c>
      <c r="H26" s="54"/>
    </row>
    <row r="27" spans="1:8" ht="18.75" customHeight="1">
      <c r="A27" s="63" t="s">
        <v>81</v>
      </c>
      <c r="B27" s="63"/>
      <c r="C27" s="66"/>
      <c r="D27" s="64">
        <f>SUM(D20:D26)</f>
        <v>0</v>
      </c>
      <c r="E27" s="64">
        <f t="shared" ref="E27:F27" si="3">SUM(E20:E26)</f>
        <v>0</v>
      </c>
      <c r="F27" s="64">
        <f t="shared" si="3"/>
        <v>0</v>
      </c>
      <c r="G27" s="64">
        <f t="shared" si="2"/>
        <v>0</v>
      </c>
      <c r="H27" s="54"/>
    </row>
    <row r="28" spans="1:8" ht="18.75" customHeight="1">
      <c r="A28" s="51"/>
      <c r="B28" s="51"/>
      <c r="C28" s="52"/>
      <c r="D28" s="62"/>
      <c r="E28" s="62"/>
      <c r="F28" s="62"/>
      <c r="G28" s="62"/>
      <c r="H28" s="54"/>
    </row>
    <row r="29" spans="1:8" s="71" customFormat="1" ht="18.75" customHeight="1" thickBot="1">
      <c r="A29" s="67" t="s">
        <v>82</v>
      </c>
      <c r="B29" s="67"/>
      <c r="C29" s="68"/>
      <c r="D29" s="69">
        <f>D17+D27</f>
        <v>0</v>
      </c>
      <c r="E29" s="69">
        <f t="shared" ref="E29:F29" si="4">E17+E27</f>
        <v>0</v>
      </c>
      <c r="F29" s="69">
        <f t="shared" si="4"/>
        <v>0</v>
      </c>
      <c r="G29" s="69">
        <f>SUM(D29:F29)</f>
        <v>0</v>
      </c>
      <c r="H29" s="70"/>
    </row>
    <row r="30" spans="1:8" ht="18.75" customHeight="1">
      <c r="A30" s="51"/>
      <c r="B30" s="51"/>
      <c r="C30" s="52"/>
      <c r="D30" s="62"/>
      <c r="E30" s="62"/>
      <c r="F30" s="62"/>
      <c r="G30" s="62"/>
      <c r="H30" s="54"/>
    </row>
    <row r="31" spans="1:8" ht="18.75" customHeight="1">
      <c r="A31" s="60" t="s">
        <v>83</v>
      </c>
      <c r="B31" s="60"/>
      <c r="C31" s="52"/>
      <c r="D31" s="62">
        <f>D29*$D$59/100</f>
        <v>0</v>
      </c>
      <c r="E31" s="62">
        <f t="shared" ref="E31:F31" si="5">(E17+E27)*$D$59/100</f>
        <v>0</v>
      </c>
      <c r="F31" s="62">
        <f t="shared" si="5"/>
        <v>0</v>
      </c>
      <c r="G31" s="62">
        <f>SUM(D31:F31)</f>
        <v>0</v>
      </c>
      <c r="H31" s="54"/>
    </row>
    <row r="32" spans="1:8" ht="18.75" customHeight="1">
      <c r="A32" s="51"/>
      <c r="B32" s="51"/>
      <c r="C32" s="52"/>
      <c r="D32" s="62"/>
      <c r="E32" s="62"/>
      <c r="F32" s="62"/>
      <c r="G32" s="62"/>
      <c r="H32" s="54"/>
    </row>
    <row r="33" spans="1:8" ht="18.75" customHeight="1" thickBot="1">
      <c r="A33" s="72" t="s">
        <v>84</v>
      </c>
      <c r="B33" s="72"/>
      <c r="C33" s="72"/>
      <c r="D33" s="73">
        <f>D29+D31</f>
        <v>0</v>
      </c>
      <c r="E33" s="73">
        <f t="shared" ref="E33:F33" si="6">E29+E31</f>
        <v>0</v>
      </c>
      <c r="F33" s="73">
        <f t="shared" si="6"/>
        <v>0</v>
      </c>
      <c r="G33" s="74">
        <f>SUM(D33:F33)</f>
        <v>0</v>
      </c>
      <c r="H33" s="54"/>
    </row>
    <row r="34" spans="1:8" ht="18.75" customHeight="1" thickTop="1">
      <c r="A34" s="51"/>
      <c r="B34" s="51"/>
      <c r="C34" s="52"/>
      <c r="D34" s="62"/>
      <c r="E34" s="62"/>
      <c r="F34" s="62"/>
      <c r="G34" s="62"/>
      <c r="H34" s="54"/>
    </row>
    <row r="35" spans="1:8" ht="18.75" customHeight="1">
      <c r="A35" s="51"/>
      <c r="B35" s="51"/>
      <c r="C35" s="52"/>
      <c r="D35" s="62"/>
      <c r="E35" s="62"/>
      <c r="F35" s="62"/>
      <c r="G35" s="62"/>
      <c r="H35" s="54"/>
    </row>
    <row r="36" spans="1:8" ht="13.8">
      <c r="A36" s="51"/>
      <c r="B36" s="51"/>
      <c r="C36" s="52"/>
      <c r="D36" s="62"/>
      <c r="E36" s="62"/>
      <c r="F36" s="62"/>
      <c r="G36" s="62"/>
      <c r="H36" s="54"/>
    </row>
    <row r="37" spans="1:8" ht="13.8">
      <c r="A37" s="51"/>
      <c r="B37" s="51"/>
      <c r="C37" s="52"/>
      <c r="D37" s="62"/>
      <c r="E37" s="62"/>
      <c r="F37" s="62"/>
      <c r="G37" s="62"/>
      <c r="H37" s="54"/>
    </row>
    <row r="38" spans="1:8" ht="13.8">
      <c r="A38" s="51"/>
      <c r="B38" s="51"/>
      <c r="C38" s="52"/>
      <c r="D38" s="62"/>
      <c r="E38" s="62"/>
      <c r="F38" s="62"/>
      <c r="G38" s="62"/>
      <c r="H38" s="54"/>
    </row>
    <row r="39" spans="1:8" ht="13.8">
      <c r="A39" s="51"/>
      <c r="B39" s="51"/>
      <c r="C39" s="52"/>
      <c r="D39" s="62"/>
      <c r="E39" s="62"/>
      <c r="F39" s="62"/>
      <c r="G39" s="62"/>
      <c r="H39" s="54"/>
    </row>
    <row r="40" spans="1:8" ht="13.8">
      <c r="A40" s="51"/>
      <c r="B40" s="51"/>
      <c r="C40" s="52"/>
      <c r="D40" s="62"/>
      <c r="E40" s="62"/>
      <c r="F40" s="62"/>
      <c r="G40" s="62"/>
      <c r="H40" s="54"/>
    </row>
    <row r="41" spans="1:8" ht="13.8">
      <c r="A41" s="51"/>
      <c r="B41" s="51"/>
      <c r="C41" s="52"/>
      <c r="D41" s="62"/>
      <c r="E41" s="62"/>
      <c r="F41" s="62"/>
      <c r="G41" s="62"/>
      <c r="H41" s="54"/>
    </row>
    <row r="42" spans="1:8" ht="13.8">
      <c r="A42" s="75"/>
      <c r="B42" s="75"/>
      <c r="C42" s="76"/>
      <c r="D42" s="77"/>
      <c r="E42" s="78"/>
      <c r="F42" s="53"/>
      <c r="G42" s="53"/>
      <c r="H42" s="54"/>
    </row>
    <row r="43" spans="1:8" s="83" customFormat="1" ht="15.6">
      <c r="A43" s="79" t="s">
        <v>85</v>
      </c>
      <c r="B43" s="79"/>
      <c r="C43" s="80"/>
      <c r="D43" s="81"/>
      <c r="E43" s="78"/>
      <c r="F43" s="82"/>
      <c r="G43" s="82"/>
    </row>
    <row r="44" spans="1:8" s="83" customFormat="1" ht="15.6">
      <c r="A44" s="84" t="s">
        <v>86</v>
      </c>
      <c r="B44" s="84"/>
      <c r="C44" s="51"/>
      <c r="D44" s="77"/>
      <c r="E44" s="51"/>
      <c r="F44" s="82"/>
      <c r="G44" s="82"/>
    </row>
    <row r="45" spans="1:8" s="83" customFormat="1" ht="15.6">
      <c r="A45" s="84" t="s">
        <v>99</v>
      </c>
      <c r="B45" s="84"/>
      <c r="C45" s="51"/>
      <c r="D45" s="77"/>
      <c r="E45" s="51"/>
      <c r="F45" s="82"/>
      <c r="G45" s="82"/>
    </row>
    <row r="46" spans="1:8" s="83" customFormat="1" ht="15.6">
      <c r="A46" s="84"/>
      <c r="B46" s="84"/>
      <c r="C46" s="51"/>
      <c r="D46" s="77"/>
      <c r="E46" s="51"/>
      <c r="F46" s="82"/>
      <c r="G46" s="82"/>
    </row>
    <row r="47" spans="1:8" s="83" customFormat="1" ht="15.6">
      <c r="A47" s="85" t="s">
        <v>87</v>
      </c>
      <c r="B47" s="84"/>
      <c r="C47" s="51"/>
      <c r="D47" s="77"/>
      <c r="E47" s="51"/>
      <c r="F47" s="82"/>
      <c r="G47" s="82"/>
    </row>
    <row r="48" spans="1:8" s="83" customFormat="1" ht="15.6">
      <c r="A48" s="85"/>
      <c r="B48" s="84"/>
      <c r="C48" s="51"/>
      <c r="D48" s="77"/>
      <c r="E48" s="51"/>
      <c r="F48" s="82"/>
      <c r="G48" s="82"/>
    </row>
    <row r="49" spans="1:7" s="83" customFormat="1" ht="13.5" customHeight="1">
      <c r="A49" s="86" t="s">
        <v>88</v>
      </c>
      <c r="B49" s="87"/>
      <c r="C49" s="82" t="s">
        <v>89</v>
      </c>
      <c r="D49" s="87"/>
      <c r="E49" s="82" t="s">
        <v>90</v>
      </c>
      <c r="F49" s="82"/>
      <c r="G49" s="82"/>
    </row>
    <row r="50" spans="1:7" s="83" customFormat="1" ht="13.8">
      <c r="A50" s="86" t="s">
        <v>91</v>
      </c>
      <c r="B50" s="87"/>
      <c r="C50" s="82" t="s">
        <v>89</v>
      </c>
      <c r="D50" s="82"/>
      <c r="E50" s="82"/>
      <c r="F50" s="82"/>
      <c r="G50" s="82"/>
    </row>
    <row r="51" spans="1:7" s="83" customFormat="1" ht="13.8">
      <c r="A51" s="86"/>
      <c r="B51" s="82"/>
      <c r="C51" s="82"/>
      <c r="D51" s="82"/>
      <c r="E51" s="82"/>
      <c r="F51" s="82"/>
      <c r="G51" s="82"/>
    </row>
    <row r="52" spans="1:7" s="83" customFormat="1" ht="13.8">
      <c r="A52" s="86" t="s">
        <v>92</v>
      </c>
      <c r="B52" s="88"/>
      <c r="C52" s="82"/>
      <c r="D52" s="82"/>
      <c r="E52" s="82"/>
      <c r="F52" s="82"/>
      <c r="G52" s="82"/>
    </row>
    <row r="53" spans="1:7" s="83" customFormat="1" ht="13.8">
      <c r="A53" s="86"/>
      <c r="B53" s="89"/>
      <c r="C53" s="78"/>
      <c r="D53" s="82"/>
      <c r="E53" s="82"/>
      <c r="F53" s="82"/>
      <c r="G53" s="82"/>
    </row>
    <row r="54" spans="1:7" s="83" customFormat="1" ht="13.8">
      <c r="A54" s="86" t="s">
        <v>93</v>
      </c>
      <c r="B54" s="90">
        <f>12*128.2%</f>
        <v>15.383999999999997</v>
      </c>
      <c r="C54" s="51" t="s">
        <v>90</v>
      </c>
      <c r="D54" s="82"/>
      <c r="E54" s="82"/>
      <c r="F54" s="82"/>
      <c r="G54" s="82"/>
    </row>
    <row r="55" spans="1:7" s="83" customFormat="1" ht="13.8">
      <c r="A55" s="86" t="s">
        <v>94</v>
      </c>
      <c r="B55" s="90">
        <f>13.5*128.2%</f>
        <v>17.306999999999999</v>
      </c>
      <c r="C55" s="51" t="s">
        <v>90</v>
      </c>
      <c r="D55" s="82"/>
      <c r="E55" s="82"/>
      <c r="F55" s="82"/>
      <c r="G55" s="82"/>
    </row>
    <row r="56" spans="1:7" s="83" customFormat="1" ht="13.8">
      <c r="A56" s="86" t="s">
        <v>95</v>
      </c>
      <c r="B56" s="90">
        <f>15.5*128.2%</f>
        <v>19.870999999999999</v>
      </c>
      <c r="C56" s="51" t="s">
        <v>90</v>
      </c>
      <c r="D56" s="82"/>
      <c r="E56" s="82"/>
      <c r="F56" s="82"/>
      <c r="G56" s="82"/>
    </row>
    <row r="57" spans="1:7" s="83" customFormat="1" ht="13.8">
      <c r="A57" s="82"/>
      <c r="B57" s="82"/>
      <c r="C57" s="91"/>
      <c r="D57" s="82"/>
      <c r="E57" s="82"/>
      <c r="F57" s="82"/>
      <c r="G57" s="82"/>
    </row>
    <row r="58" spans="1:7" s="83" customFormat="1" ht="13.8">
      <c r="A58" s="82"/>
      <c r="B58" s="82"/>
      <c r="C58" s="91"/>
      <c r="D58" s="82"/>
      <c r="E58" s="82"/>
      <c r="F58" s="82"/>
      <c r="G58" s="82"/>
    </row>
    <row r="59" spans="1:7" s="83" customFormat="1" ht="13.8">
      <c r="A59" s="92" t="s">
        <v>96</v>
      </c>
      <c r="B59" s="82" t="s">
        <v>97</v>
      </c>
      <c r="C59" s="93"/>
      <c r="D59" s="94">
        <v>22</v>
      </c>
      <c r="E59" s="91"/>
      <c r="F59" s="82"/>
      <c r="G59" s="82"/>
    </row>
    <row r="60" spans="1:7" s="83" customFormat="1" ht="13.8">
      <c r="A60" s="82"/>
      <c r="B60" s="82"/>
      <c r="C60" s="82"/>
      <c r="D60" s="82"/>
      <c r="E60" s="82"/>
      <c r="F60" s="82"/>
      <c r="G60" s="82"/>
    </row>
    <row r="61" spans="1:7" s="83" customFormat="1" ht="13.8">
      <c r="A61" s="82"/>
      <c r="B61" s="82"/>
      <c r="C61" s="93"/>
      <c r="D61" s="94"/>
      <c r="E61" s="82"/>
      <c r="F61" s="82"/>
      <c r="G61" s="82"/>
    </row>
    <row r="62" spans="1:7" s="83" customFormat="1" ht="13.8">
      <c r="A62" s="82"/>
      <c r="B62" s="82"/>
      <c r="C62" s="82"/>
      <c r="D62" s="82"/>
      <c r="E62" s="82"/>
      <c r="F62" s="82"/>
      <c r="G62" s="82"/>
    </row>
    <row r="63" spans="1:7" s="83" customFormat="1" ht="13.8"/>
    <row r="64" spans="1:7" s="83" customFormat="1" ht="13.8"/>
  </sheetData>
  <mergeCells count="1">
    <mergeCell ref="D8:E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2E6D0-ACED-4B8C-8AA5-603AA0F022DB}">
  <dimension ref="A1:N64"/>
  <sheetViews>
    <sheetView workbookViewId="0">
      <selection activeCell="D15" sqref="D15"/>
    </sheetView>
  </sheetViews>
  <sheetFormatPr baseColWidth="10" defaultRowHeight="13.2"/>
  <cols>
    <col min="1" max="1" width="14.33203125" customWidth="1"/>
    <col min="2" max="2" width="11.33203125" customWidth="1"/>
    <col min="3" max="3" width="9.44140625" customWidth="1"/>
    <col min="4" max="7" width="13.33203125" customWidth="1"/>
  </cols>
  <sheetData>
    <row r="1" spans="1:14" ht="18.75" customHeight="1">
      <c r="A1" s="46" t="s">
        <v>58</v>
      </c>
      <c r="B1" s="47"/>
      <c r="C1" s="48"/>
      <c r="D1" s="49"/>
      <c r="E1" s="48"/>
    </row>
    <row r="2" spans="1:14" ht="18.75" customHeight="1">
      <c r="A2" s="50"/>
      <c r="B2" s="50"/>
      <c r="C2" s="48"/>
      <c r="D2" s="48"/>
      <c r="E2" s="48"/>
    </row>
    <row r="3" spans="1:14" ht="18.75" customHeight="1">
      <c r="A3" s="51" t="s">
        <v>59</v>
      </c>
      <c r="B3" s="51"/>
      <c r="C3" s="52"/>
      <c r="D3" s="52"/>
      <c r="E3" s="52"/>
      <c r="F3" s="53"/>
      <c r="G3" s="53"/>
      <c r="H3" s="54"/>
      <c r="J3" s="55"/>
      <c r="K3" s="54"/>
      <c r="L3" s="54"/>
      <c r="M3" s="54"/>
      <c r="N3" s="54"/>
    </row>
    <row r="4" spans="1:14" ht="18.75" customHeight="1">
      <c r="A4" s="51" t="s">
        <v>60</v>
      </c>
      <c r="B4" s="51"/>
      <c r="C4" s="52"/>
      <c r="D4" s="52"/>
      <c r="E4" s="52"/>
      <c r="F4" s="53"/>
      <c r="G4" s="53"/>
      <c r="H4" s="54"/>
    </row>
    <row r="5" spans="1:14" ht="18.75" customHeight="1">
      <c r="A5" s="51" t="s">
        <v>61</v>
      </c>
      <c r="B5" s="51"/>
      <c r="C5" s="52"/>
      <c r="D5" s="52"/>
      <c r="E5" s="52"/>
      <c r="F5" s="53"/>
      <c r="G5" s="53"/>
      <c r="H5" s="54"/>
    </row>
    <row r="6" spans="1:14" ht="18.75" customHeight="1" thickBot="1">
      <c r="A6" s="56"/>
      <c r="B6" s="57"/>
      <c r="C6" s="58"/>
      <c r="D6" s="58"/>
      <c r="E6" s="58"/>
      <c r="F6" s="56"/>
      <c r="G6" s="56"/>
      <c r="H6" s="54"/>
    </row>
    <row r="7" spans="1:14" ht="18.75" customHeight="1">
      <c r="A7" s="51"/>
      <c r="B7" s="51"/>
      <c r="C7" s="52"/>
      <c r="D7" s="52"/>
      <c r="E7" s="52"/>
      <c r="F7" s="53"/>
      <c r="G7" s="53"/>
      <c r="H7" s="54"/>
    </row>
    <row r="8" spans="1:14" ht="18.75" customHeight="1">
      <c r="A8" s="52"/>
      <c r="B8" s="52"/>
      <c r="C8" s="52"/>
      <c r="D8" s="124"/>
      <c r="E8" s="125"/>
      <c r="F8" s="53"/>
      <c r="G8" s="53"/>
      <c r="H8" s="54"/>
    </row>
    <row r="9" spans="1:14" ht="18.75" customHeight="1">
      <c r="A9" s="51"/>
      <c r="B9" s="51"/>
      <c r="C9" s="52"/>
      <c r="D9" s="59" t="s">
        <v>62</v>
      </c>
      <c r="E9" s="59" t="s">
        <v>63</v>
      </c>
      <c r="F9" s="59" t="s">
        <v>64</v>
      </c>
      <c r="G9" s="59" t="s">
        <v>65</v>
      </c>
      <c r="H9" s="54"/>
    </row>
    <row r="10" spans="1:14" ht="18.75" customHeight="1">
      <c r="A10" s="60" t="s">
        <v>66</v>
      </c>
      <c r="B10" s="60"/>
      <c r="C10" s="52"/>
      <c r="D10" s="61"/>
      <c r="E10" s="61"/>
      <c r="F10" s="61"/>
      <c r="G10" s="61"/>
      <c r="H10" s="54"/>
    </row>
    <row r="11" spans="1:14" ht="18.75" customHeight="1">
      <c r="A11" s="51" t="s">
        <v>67</v>
      </c>
      <c r="B11" s="51"/>
      <c r="C11" s="52"/>
      <c r="D11" s="62"/>
      <c r="E11" s="62"/>
      <c r="F11" s="62"/>
      <c r="G11" s="62">
        <f>SUM(D11:F11)</f>
        <v>0</v>
      </c>
      <c r="H11" s="54"/>
    </row>
    <row r="12" spans="1:14" ht="18.75" customHeight="1">
      <c r="A12" s="51" t="s">
        <v>68</v>
      </c>
      <c r="B12" s="51"/>
      <c r="C12" s="52"/>
      <c r="D12" s="62"/>
      <c r="E12" s="62"/>
      <c r="F12" s="62"/>
      <c r="G12" s="62">
        <f t="shared" ref="G12:G15" si="0">SUM(D12:F12)</f>
        <v>0</v>
      </c>
      <c r="H12" s="54"/>
    </row>
    <row r="13" spans="1:14" ht="18.75" customHeight="1">
      <c r="A13" s="51" t="s">
        <v>69</v>
      </c>
      <c r="B13" s="51"/>
      <c r="C13" s="52"/>
      <c r="D13" s="62"/>
      <c r="E13" s="62"/>
      <c r="F13" s="62"/>
      <c r="G13" s="62">
        <f t="shared" si="0"/>
        <v>0</v>
      </c>
      <c r="H13" s="54"/>
    </row>
    <row r="14" spans="1:14" ht="18.75" customHeight="1">
      <c r="A14" s="51" t="s">
        <v>70</v>
      </c>
      <c r="B14" s="51"/>
      <c r="C14" s="52"/>
      <c r="D14" s="62"/>
      <c r="E14" s="62"/>
      <c r="F14" s="62"/>
      <c r="G14" s="62">
        <f t="shared" si="0"/>
        <v>0</v>
      </c>
      <c r="H14" s="54"/>
    </row>
    <row r="15" spans="1:14" ht="18.75" customHeight="1">
      <c r="A15" s="51" t="s">
        <v>71</v>
      </c>
      <c r="B15" s="51"/>
      <c r="C15" s="52"/>
      <c r="D15" s="62"/>
      <c r="E15" s="62"/>
      <c r="F15" s="62"/>
      <c r="G15" s="62">
        <f t="shared" si="0"/>
        <v>0</v>
      </c>
      <c r="H15" s="54"/>
    </row>
    <row r="16" spans="1:14" ht="18.75" customHeight="1">
      <c r="A16" s="51" t="s">
        <v>72</v>
      </c>
      <c r="B16" s="51"/>
      <c r="C16" s="52"/>
      <c r="D16" s="62"/>
      <c r="E16" s="62"/>
      <c r="F16" s="62"/>
      <c r="G16" s="62"/>
      <c r="H16" s="54"/>
    </row>
    <row r="17" spans="1:8" ht="18.75" customHeight="1">
      <c r="A17" s="63" t="s">
        <v>73</v>
      </c>
      <c r="B17" s="63"/>
      <c r="C17" s="63"/>
      <c r="D17" s="64">
        <f>SUM(D11:D16)</f>
        <v>0</v>
      </c>
      <c r="E17" s="64">
        <f t="shared" ref="E17:F17" si="1">SUM(E11:E16)</f>
        <v>0</v>
      </c>
      <c r="F17" s="64">
        <f t="shared" si="1"/>
        <v>0</v>
      </c>
      <c r="G17" s="64">
        <f>SUM(D17:F17)</f>
        <v>0</v>
      </c>
      <c r="H17" s="54"/>
    </row>
    <row r="18" spans="1:8" ht="18.75" customHeight="1">
      <c r="A18" s="51"/>
      <c r="B18" s="51"/>
      <c r="C18" s="52"/>
      <c r="D18" s="62"/>
      <c r="E18" s="62"/>
      <c r="F18" s="62"/>
      <c r="G18" s="62"/>
      <c r="H18" s="54"/>
    </row>
    <row r="19" spans="1:8" ht="18.75" customHeight="1">
      <c r="A19" s="60" t="s">
        <v>74</v>
      </c>
      <c r="B19" s="60"/>
      <c r="C19" s="52"/>
      <c r="D19" s="62"/>
      <c r="E19" s="62"/>
      <c r="F19" s="62"/>
      <c r="G19" s="62"/>
      <c r="H19" s="54"/>
    </row>
    <row r="20" spans="1:8" ht="18.75" customHeight="1">
      <c r="A20" s="95" t="s">
        <v>100</v>
      </c>
      <c r="B20" s="60"/>
      <c r="C20" s="52"/>
      <c r="D20" s="62"/>
      <c r="E20" s="62"/>
      <c r="F20" s="62"/>
      <c r="G20" s="62">
        <f t="shared" ref="G20:G27" si="2">SUM(D20:F20)</f>
        <v>0</v>
      </c>
      <c r="H20" s="54"/>
    </row>
    <row r="21" spans="1:8" ht="18.75" customHeight="1">
      <c r="A21" s="51" t="s">
        <v>75</v>
      </c>
      <c r="B21" s="60"/>
      <c r="C21" s="52"/>
      <c r="D21" s="62"/>
      <c r="E21" s="62"/>
      <c r="F21" s="62"/>
      <c r="G21" s="62">
        <f t="shared" si="2"/>
        <v>0</v>
      </c>
      <c r="H21" s="54"/>
    </row>
    <row r="22" spans="1:8" ht="18.75" customHeight="1">
      <c r="A22" s="51" t="s">
        <v>76</v>
      </c>
      <c r="B22" s="51"/>
      <c r="C22" s="52"/>
      <c r="D22" s="62"/>
      <c r="E22" s="62"/>
      <c r="F22" s="62"/>
      <c r="G22" s="62">
        <f t="shared" si="2"/>
        <v>0</v>
      </c>
      <c r="H22" s="54"/>
    </row>
    <row r="23" spans="1:8" ht="18.75" customHeight="1">
      <c r="A23" s="51" t="s">
        <v>77</v>
      </c>
      <c r="B23" s="51"/>
      <c r="C23" s="52"/>
      <c r="D23" s="62"/>
      <c r="E23" s="62"/>
      <c r="F23" s="62"/>
      <c r="G23" s="62">
        <f t="shared" si="2"/>
        <v>0</v>
      </c>
      <c r="H23" s="54"/>
    </row>
    <row r="24" spans="1:8" ht="18.75" customHeight="1">
      <c r="A24" s="51" t="s">
        <v>78</v>
      </c>
      <c r="B24" s="51"/>
      <c r="C24" s="52"/>
      <c r="D24" s="62"/>
      <c r="E24" s="62"/>
      <c r="F24" s="62"/>
      <c r="G24" s="62">
        <f t="shared" si="2"/>
        <v>0</v>
      </c>
      <c r="H24" s="54"/>
    </row>
    <row r="25" spans="1:8" ht="18.75" customHeight="1">
      <c r="A25" s="51" t="s">
        <v>79</v>
      </c>
      <c r="B25" s="51"/>
      <c r="C25" s="52"/>
      <c r="D25" s="62"/>
      <c r="E25" s="62"/>
      <c r="F25" s="62"/>
      <c r="G25" s="62">
        <f t="shared" si="2"/>
        <v>0</v>
      </c>
      <c r="H25" s="65" t="s">
        <v>80</v>
      </c>
    </row>
    <row r="26" spans="1:8" ht="18.75" customHeight="1">
      <c r="A26" s="51" t="s">
        <v>72</v>
      </c>
      <c r="B26" s="51"/>
      <c r="C26" s="52"/>
      <c r="D26" s="62"/>
      <c r="E26" s="62"/>
      <c r="F26" s="62"/>
      <c r="G26" s="62">
        <f t="shared" si="2"/>
        <v>0</v>
      </c>
      <c r="H26" s="54"/>
    </row>
    <row r="27" spans="1:8" ht="18.75" customHeight="1">
      <c r="A27" s="63" t="s">
        <v>81</v>
      </c>
      <c r="B27" s="63"/>
      <c r="C27" s="66"/>
      <c r="D27" s="64">
        <f>SUM(D20:D26)</f>
        <v>0</v>
      </c>
      <c r="E27" s="64">
        <f t="shared" ref="E27:F27" si="3">SUM(E20:E26)</f>
        <v>0</v>
      </c>
      <c r="F27" s="64">
        <f t="shared" si="3"/>
        <v>0</v>
      </c>
      <c r="G27" s="64">
        <f t="shared" si="2"/>
        <v>0</v>
      </c>
      <c r="H27" s="54"/>
    </row>
    <row r="28" spans="1:8" ht="18.75" customHeight="1">
      <c r="A28" s="51"/>
      <c r="B28" s="51"/>
      <c r="C28" s="52"/>
      <c r="D28" s="62"/>
      <c r="E28" s="62"/>
      <c r="F28" s="62"/>
      <c r="G28" s="62"/>
      <c r="H28" s="54"/>
    </row>
    <row r="29" spans="1:8" s="71" customFormat="1" ht="18.75" customHeight="1" thickBot="1">
      <c r="A29" s="67" t="s">
        <v>82</v>
      </c>
      <c r="B29" s="67"/>
      <c r="C29" s="68"/>
      <c r="D29" s="69">
        <f>D17+D27</f>
        <v>0</v>
      </c>
      <c r="E29" s="69">
        <f t="shared" ref="E29:F29" si="4">E17+E27</f>
        <v>0</v>
      </c>
      <c r="F29" s="69">
        <f t="shared" si="4"/>
        <v>0</v>
      </c>
      <c r="G29" s="69">
        <f>SUM(D29:F29)</f>
        <v>0</v>
      </c>
      <c r="H29" s="70"/>
    </row>
    <row r="30" spans="1:8" ht="18.75" customHeight="1">
      <c r="A30" s="51"/>
      <c r="B30" s="51"/>
      <c r="C30" s="52"/>
      <c r="D30" s="62"/>
      <c r="E30" s="62"/>
      <c r="F30" s="62"/>
      <c r="G30" s="62"/>
      <c r="H30" s="54"/>
    </row>
    <row r="31" spans="1:8" ht="18.75" customHeight="1">
      <c r="A31" s="60" t="s">
        <v>83</v>
      </c>
      <c r="B31" s="60"/>
      <c r="C31" s="52"/>
      <c r="D31" s="62">
        <f>D29*$D$59/100</f>
        <v>0</v>
      </c>
      <c r="E31" s="62">
        <f t="shared" ref="E31:F31" si="5">E29*$D$59/100</f>
        <v>0</v>
      </c>
      <c r="F31" s="62">
        <f t="shared" si="5"/>
        <v>0</v>
      </c>
      <c r="G31" s="62">
        <f>SUM(D31:F31)</f>
        <v>0</v>
      </c>
      <c r="H31" s="54"/>
    </row>
    <row r="32" spans="1:8" ht="18.75" customHeight="1">
      <c r="A32" s="51"/>
      <c r="B32" s="51"/>
      <c r="C32" s="52"/>
      <c r="D32" s="62"/>
      <c r="E32" s="62"/>
      <c r="F32" s="62"/>
      <c r="G32" s="62"/>
      <c r="H32" s="54"/>
    </row>
    <row r="33" spans="1:8" ht="18.75" customHeight="1" thickBot="1">
      <c r="A33" s="72" t="s">
        <v>84</v>
      </c>
      <c r="B33" s="72"/>
      <c r="C33" s="72"/>
      <c r="D33" s="73">
        <f>D29+D31</f>
        <v>0</v>
      </c>
      <c r="E33" s="73">
        <f t="shared" ref="E33:F33" si="6">E29+E31</f>
        <v>0</v>
      </c>
      <c r="F33" s="73">
        <f t="shared" si="6"/>
        <v>0</v>
      </c>
      <c r="G33" s="74">
        <f>SUM(D33:F33)</f>
        <v>0</v>
      </c>
      <c r="H33" s="54"/>
    </row>
    <row r="34" spans="1:8" ht="18.75" customHeight="1" thickTop="1">
      <c r="A34" s="51"/>
      <c r="B34" s="51"/>
      <c r="C34" s="52"/>
      <c r="D34" s="62"/>
      <c r="E34" s="62"/>
      <c r="F34" s="62"/>
      <c r="G34" s="62"/>
      <c r="H34" s="54"/>
    </row>
    <row r="35" spans="1:8" ht="18.75" customHeight="1">
      <c r="A35" s="51"/>
      <c r="B35" s="51"/>
      <c r="C35" s="52"/>
      <c r="D35" s="62"/>
      <c r="E35" s="62"/>
      <c r="F35" s="62"/>
      <c r="G35" s="62"/>
      <c r="H35" s="54"/>
    </row>
    <row r="36" spans="1:8" ht="13.8">
      <c r="A36" s="51"/>
      <c r="B36" s="51"/>
      <c r="C36" s="52"/>
      <c r="D36" s="62"/>
      <c r="E36" s="62"/>
      <c r="F36" s="62"/>
      <c r="G36" s="62"/>
      <c r="H36" s="54"/>
    </row>
    <row r="37" spans="1:8" ht="13.8">
      <c r="A37" s="51"/>
      <c r="B37" s="51"/>
      <c r="C37" s="52"/>
      <c r="D37" s="62"/>
      <c r="E37" s="62"/>
      <c r="F37" s="62"/>
      <c r="G37" s="62"/>
      <c r="H37" s="54"/>
    </row>
    <row r="38" spans="1:8" ht="13.8">
      <c r="A38" s="51"/>
      <c r="B38" s="51"/>
      <c r="C38" s="52"/>
      <c r="D38" s="62"/>
      <c r="E38" s="62"/>
      <c r="F38" s="62"/>
      <c r="G38" s="62"/>
      <c r="H38" s="54"/>
    </row>
    <row r="39" spans="1:8" ht="13.8">
      <c r="A39" s="51"/>
      <c r="B39" s="51"/>
      <c r="C39" s="52"/>
      <c r="D39" s="62"/>
      <c r="E39" s="62"/>
      <c r="F39" s="62"/>
      <c r="G39" s="62"/>
      <c r="H39" s="54"/>
    </row>
    <row r="40" spans="1:8" ht="13.8">
      <c r="A40" s="51"/>
      <c r="B40" s="51"/>
      <c r="C40" s="52"/>
      <c r="D40" s="62"/>
      <c r="E40" s="62"/>
      <c r="F40" s="62"/>
      <c r="G40" s="62"/>
      <c r="H40" s="54"/>
    </row>
    <row r="41" spans="1:8" ht="13.8">
      <c r="A41" s="51"/>
      <c r="B41" s="51"/>
      <c r="C41" s="52"/>
      <c r="D41" s="62"/>
      <c r="E41" s="62"/>
      <c r="F41" s="62"/>
      <c r="G41" s="62"/>
      <c r="H41" s="54"/>
    </row>
    <row r="42" spans="1:8" ht="13.8">
      <c r="A42" s="75"/>
      <c r="B42" s="75"/>
      <c r="C42" s="76"/>
      <c r="D42" s="77"/>
      <c r="E42" s="78"/>
      <c r="F42" s="53"/>
      <c r="G42" s="53"/>
      <c r="H42" s="54"/>
    </row>
    <row r="43" spans="1:8" s="83" customFormat="1" ht="15.6">
      <c r="A43" s="84" t="s">
        <v>98</v>
      </c>
      <c r="B43" s="84"/>
      <c r="C43" s="51"/>
      <c r="D43" s="77"/>
      <c r="E43" s="78"/>
      <c r="F43" s="82"/>
      <c r="G43" s="82"/>
    </row>
    <row r="44" spans="1:8" s="83" customFormat="1" ht="15.6">
      <c r="A44" s="84" t="s">
        <v>86</v>
      </c>
      <c r="B44" s="84"/>
      <c r="C44" s="51"/>
      <c r="D44" s="77"/>
      <c r="E44" s="51"/>
      <c r="F44" s="82"/>
      <c r="G44" s="82"/>
    </row>
    <row r="45" spans="1:8" s="83" customFormat="1" ht="15.6">
      <c r="A45" s="84" t="s">
        <v>99</v>
      </c>
      <c r="B45" s="84"/>
      <c r="C45" s="51"/>
      <c r="D45" s="77"/>
      <c r="E45" s="51"/>
      <c r="F45" s="82"/>
      <c r="G45" s="82"/>
    </row>
    <row r="46" spans="1:8" s="83" customFormat="1" ht="15.6">
      <c r="A46" s="84"/>
      <c r="B46" s="84"/>
      <c r="C46" s="51"/>
      <c r="D46" s="77"/>
      <c r="E46" s="51"/>
      <c r="F46" s="82"/>
      <c r="G46" s="82"/>
    </row>
    <row r="47" spans="1:8" s="83" customFormat="1" ht="15.6">
      <c r="A47" s="85" t="s">
        <v>87</v>
      </c>
      <c r="B47" s="84"/>
      <c r="C47" s="51"/>
      <c r="D47" s="77"/>
      <c r="E47" s="51"/>
      <c r="F47" s="82"/>
      <c r="G47" s="82"/>
    </row>
    <row r="48" spans="1:8" s="83" customFormat="1" ht="15.6">
      <c r="A48" s="85"/>
      <c r="B48" s="84"/>
      <c r="C48" s="51"/>
      <c r="D48" s="77"/>
      <c r="E48" s="51"/>
      <c r="F48" s="82"/>
      <c r="G48" s="82"/>
    </row>
    <row r="49" spans="1:7" s="83" customFormat="1" ht="13.5" customHeight="1">
      <c r="A49" s="86" t="s">
        <v>88</v>
      </c>
      <c r="B49" s="87"/>
      <c r="C49" s="82" t="s">
        <v>89</v>
      </c>
      <c r="D49" s="87"/>
      <c r="E49" s="82" t="s">
        <v>90</v>
      </c>
      <c r="F49" s="82"/>
      <c r="G49" s="82"/>
    </row>
    <row r="50" spans="1:7" s="83" customFormat="1" ht="13.8">
      <c r="A50" s="86" t="s">
        <v>91</v>
      </c>
      <c r="B50" s="87"/>
      <c r="C50" s="82" t="s">
        <v>89</v>
      </c>
      <c r="D50" s="82"/>
      <c r="E50" s="82"/>
      <c r="F50" s="82"/>
      <c r="G50" s="82"/>
    </row>
    <row r="51" spans="1:7" s="83" customFormat="1" ht="13.8">
      <c r="A51" s="86"/>
      <c r="B51" s="82"/>
      <c r="C51" s="82"/>
      <c r="D51" s="82"/>
      <c r="E51" s="82"/>
      <c r="F51" s="82"/>
      <c r="G51" s="82"/>
    </row>
    <row r="52" spans="1:7" s="83" customFormat="1" ht="13.8">
      <c r="A52" s="86" t="s">
        <v>92</v>
      </c>
      <c r="B52" s="88"/>
      <c r="C52" s="82"/>
      <c r="D52" s="82"/>
      <c r="E52" s="82"/>
      <c r="F52" s="82"/>
      <c r="G52" s="82"/>
    </row>
    <row r="53" spans="1:7" s="83" customFormat="1" ht="13.8">
      <c r="A53" s="86"/>
      <c r="B53" s="89"/>
      <c r="C53" s="78"/>
      <c r="D53" s="82"/>
      <c r="E53" s="82"/>
      <c r="F53" s="82"/>
      <c r="G53" s="82"/>
    </row>
    <row r="54" spans="1:7" s="83" customFormat="1" ht="13.8">
      <c r="A54" s="86" t="s">
        <v>93</v>
      </c>
      <c r="B54" s="90">
        <f>12*128.2%</f>
        <v>15.383999999999997</v>
      </c>
      <c r="C54" s="51" t="s">
        <v>90</v>
      </c>
      <c r="D54" s="82"/>
      <c r="E54" s="82"/>
      <c r="F54" s="82"/>
      <c r="G54" s="82"/>
    </row>
    <row r="55" spans="1:7" s="83" customFormat="1" ht="13.8">
      <c r="A55" s="86" t="s">
        <v>94</v>
      </c>
      <c r="B55" s="90">
        <f>13.5*128.2%</f>
        <v>17.306999999999999</v>
      </c>
      <c r="C55" s="51" t="s">
        <v>90</v>
      </c>
      <c r="D55" s="82"/>
      <c r="E55" s="82"/>
      <c r="F55" s="82"/>
      <c r="G55" s="82"/>
    </row>
    <row r="56" spans="1:7" s="83" customFormat="1" ht="13.8">
      <c r="A56" s="86" t="s">
        <v>95</v>
      </c>
      <c r="B56" s="90">
        <f>15.5*128.2%</f>
        <v>19.870999999999999</v>
      </c>
      <c r="C56" s="51" t="s">
        <v>90</v>
      </c>
      <c r="D56" s="82"/>
      <c r="E56" s="82"/>
      <c r="F56" s="82"/>
      <c r="G56" s="82"/>
    </row>
    <row r="57" spans="1:7" s="83" customFormat="1" ht="13.8">
      <c r="A57" s="82"/>
      <c r="B57" s="82"/>
      <c r="C57" s="91"/>
      <c r="D57" s="82"/>
      <c r="E57" s="82"/>
      <c r="F57" s="82"/>
      <c r="G57" s="82"/>
    </row>
    <row r="58" spans="1:7" s="83" customFormat="1" ht="13.8">
      <c r="A58" s="82"/>
      <c r="B58" s="82"/>
      <c r="C58" s="91"/>
      <c r="D58" s="82"/>
      <c r="E58" s="82"/>
      <c r="F58" s="82"/>
      <c r="G58" s="82"/>
    </row>
    <row r="59" spans="1:7" s="83" customFormat="1" ht="13.8">
      <c r="A59" s="92" t="s">
        <v>96</v>
      </c>
      <c r="B59" s="82" t="s">
        <v>97</v>
      </c>
      <c r="C59" s="93"/>
      <c r="D59" s="94">
        <v>20</v>
      </c>
      <c r="E59" s="91"/>
      <c r="F59" s="82"/>
      <c r="G59" s="82"/>
    </row>
    <row r="60" spans="1:7" s="83" customFormat="1" ht="13.8">
      <c r="A60" s="82"/>
      <c r="B60" s="82"/>
      <c r="C60" s="82"/>
      <c r="D60" s="82"/>
      <c r="E60" s="82"/>
      <c r="F60" s="82"/>
      <c r="G60" s="82"/>
    </row>
    <row r="61" spans="1:7" s="83" customFormat="1" ht="13.8">
      <c r="A61" s="82"/>
      <c r="B61" s="82"/>
      <c r="C61" s="93"/>
      <c r="D61" s="94"/>
      <c r="E61" s="82"/>
      <c r="F61" s="82"/>
      <c r="G61" s="82"/>
    </row>
    <row r="62" spans="1:7" s="83" customFormat="1" ht="13.8">
      <c r="A62" s="82"/>
      <c r="B62" s="82"/>
      <c r="C62" s="82"/>
      <c r="D62" s="82"/>
      <c r="E62" s="82"/>
      <c r="F62" s="82"/>
      <c r="G62" s="82"/>
    </row>
    <row r="63" spans="1:7" s="83" customFormat="1" ht="13.8"/>
    <row r="64" spans="1:7" s="83" customFormat="1" ht="13.8"/>
  </sheetData>
  <mergeCells count="1">
    <mergeCell ref="D8:E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Eingabe Maske</vt:lpstr>
      <vt:lpstr>Entgelttabelle</vt:lpstr>
      <vt:lpstr>DFG</vt:lpstr>
      <vt:lpstr>BMBF</vt:lpstr>
      <vt:lpstr>'Eingabe Maske'!Druckbereich</vt:lpstr>
    </vt:vector>
  </TitlesOfParts>
  <Company>FernUni-Hagen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Muth</dc:creator>
  <cp:lastModifiedBy>Alexander Veit</cp:lastModifiedBy>
  <cp:lastPrinted>2019-03-11T08:03:22Z</cp:lastPrinted>
  <dcterms:created xsi:type="dcterms:W3CDTF">2006-03-14T10:29:38Z</dcterms:created>
  <dcterms:modified xsi:type="dcterms:W3CDTF">2024-01-18T06:53:05Z</dcterms:modified>
</cp:coreProperties>
</file>