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202300"/>
  <mc:AlternateContent xmlns:mc="http://schemas.openxmlformats.org/markup-compatibility/2006">
    <mc:Choice Requires="x15">
      <x15ac:absPath xmlns:x15ac="http://schemas.microsoft.com/office/spreadsheetml/2010/11/ac" url="C:\Users\wahlfr\bwSyncShare\Projekte\KeGS\Tests\GKS-Screening\"/>
    </mc:Choice>
  </mc:AlternateContent>
  <xr:revisionPtr revIDLastSave="0" documentId="13_ncr:1_{A57D10B9-DB59-4385-87E6-C05E39E8BD88}" xr6:coauthVersionLast="47" xr6:coauthVersionMax="47" xr10:uidLastSave="{00000000-0000-0000-0000-000000000000}"/>
  <workbookProtection workbookAlgorithmName="SHA-512" workbookHashValue="qPBcKvBc3Is7y98cbYZwAU1oi0hx3wmhMVBXsGbg9LGI1fC64CZyZY8I2EMK8pP9WXekZz/wL3AW+CpbdAh+cQ==" workbookSaltValue="Axv+xlCz6sRDx/uW3lgiBw==" workbookSpinCount="100000" lockStructure="1"/>
  <bookViews>
    <workbookView xWindow="756" yWindow="0" windowWidth="18108" windowHeight="12336" xr2:uid="{4ABE09CD-734C-4F1A-A198-659756A1990F}"/>
  </bookViews>
  <sheets>
    <sheet name="           Start            " sheetId="29" r:id="rId1"/>
    <sheet name="            Test            " sheetId="27" r:id="rId2"/>
    <sheet name="          Ergebnis          " sheetId="2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M44" i="27" l="1"/>
  <c r="FD4" i="27"/>
  <c r="C71" i="28"/>
  <c r="I106" i="28" s="1"/>
  <c r="F108" i="28" s="1"/>
  <c r="C70" i="28"/>
  <c r="G70" i="28" s="1"/>
  <c r="C69" i="28"/>
  <c r="F115" i="28" s="1"/>
  <c r="C68" i="28"/>
  <c r="C67" i="28"/>
  <c r="M22" i="29"/>
  <c r="F114" i="28" l="1"/>
  <c r="F109" i="28"/>
  <c r="M16" i="29"/>
  <c r="C73" i="28"/>
  <c r="C72" i="28"/>
  <c r="M19" i="29"/>
  <c r="M14" i="29"/>
  <c r="M12" i="29"/>
  <c r="M24" i="29" l="1"/>
  <c r="E25" i="29" l="1"/>
  <c r="H25" i="29"/>
  <c r="E38" i="28"/>
  <c r="FD2" i="27"/>
  <c r="FD5" i="27" s="1"/>
  <c r="FC8" i="27"/>
  <c r="FD8" i="27"/>
  <c r="FE8" i="27"/>
  <c r="FF8" i="27"/>
  <c r="FG8" i="27"/>
  <c r="FH8" i="27"/>
  <c r="FI8" i="27"/>
  <c r="FJ8" i="27"/>
  <c r="FK8" i="27"/>
  <c r="FL8" i="27"/>
  <c r="FT9" i="27"/>
  <c r="GK8" i="27" s="1"/>
  <c r="FU9" i="27"/>
  <c r="GL8" i="27" s="1"/>
  <c r="FV9" i="27"/>
  <c r="FW9" i="27"/>
  <c r="GN8" i="27" s="1"/>
  <c r="FX9" i="27"/>
  <c r="FG10" i="27" s="1"/>
  <c r="FY9" i="27"/>
  <c r="GP8" i="27" s="1"/>
  <c r="FZ9" i="27"/>
  <c r="GQ8" i="27" s="1"/>
  <c r="GA9" i="27"/>
  <c r="GB9" i="27"/>
  <c r="GC9" i="27"/>
  <c r="GT8" i="27" s="1"/>
  <c r="FC12" i="27"/>
  <c r="FD12" i="27"/>
  <c r="FE12" i="27"/>
  <c r="FF12" i="27"/>
  <c r="FG12" i="27"/>
  <c r="FH12" i="27"/>
  <c r="FI12" i="27"/>
  <c r="FJ12" i="27"/>
  <c r="FK12" i="27"/>
  <c r="FL12" i="27"/>
  <c r="FM12" i="27"/>
  <c r="FT13" i="27"/>
  <c r="GK12" i="27" s="1"/>
  <c r="FU13" i="27"/>
  <c r="GL12" i="27" s="1"/>
  <c r="FV13" i="27"/>
  <c r="GM12" i="27" s="1"/>
  <c r="FW13" i="27"/>
  <c r="FX13" i="27"/>
  <c r="FY13" i="27"/>
  <c r="GP12" i="27" s="1"/>
  <c r="FZ13" i="27"/>
  <c r="FI14" i="27" s="1"/>
  <c r="BE13" i="27" s="1"/>
  <c r="GA13" i="27"/>
  <c r="GR12" i="27" s="1"/>
  <c r="GB13" i="27"/>
  <c r="GS12" i="27" s="1"/>
  <c r="GC13" i="27"/>
  <c r="GT12" i="27" s="1"/>
  <c r="GD13" i="27"/>
  <c r="FC16" i="27"/>
  <c r="FD16" i="27"/>
  <c r="FE16" i="27"/>
  <c r="FF16" i="27"/>
  <c r="FG16" i="27"/>
  <c r="FH16" i="27"/>
  <c r="FI16" i="27"/>
  <c r="FJ16" i="27"/>
  <c r="FK16" i="27"/>
  <c r="FL16" i="27"/>
  <c r="FM16" i="27"/>
  <c r="FN16" i="27"/>
  <c r="FO16" i="27"/>
  <c r="FP16" i="27"/>
  <c r="FQ16" i="27"/>
  <c r="FR16" i="27"/>
  <c r="FT17" i="27"/>
  <c r="FU17" i="27"/>
  <c r="GL16" i="27" s="1"/>
  <c r="FV17" i="27"/>
  <c r="GM16" i="27" s="1"/>
  <c r="FW17" i="27"/>
  <c r="GN16" i="27" s="1"/>
  <c r="H58" i="28" s="1"/>
  <c r="M58" i="28" s="1"/>
  <c r="N58" i="28" s="1"/>
  <c r="FX17" i="27"/>
  <c r="GO16" i="27" s="1"/>
  <c r="FY17" i="27"/>
  <c r="GP16" i="27" s="1"/>
  <c r="FZ17" i="27"/>
  <c r="FI18" i="27" s="1"/>
  <c r="AX17" i="27" s="1"/>
  <c r="GA17" i="27"/>
  <c r="GR16" i="27" s="1"/>
  <c r="GB17" i="27"/>
  <c r="GS16" i="27" s="1"/>
  <c r="GC17" i="27"/>
  <c r="GT16" i="27" s="1"/>
  <c r="GD17" i="27"/>
  <c r="GU16" i="27" s="1"/>
  <c r="GE17" i="27"/>
  <c r="GV16" i="27" s="1"/>
  <c r="GF17" i="27"/>
  <c r="GW16" i="27" s="1"/>
  <c r="GG17" i="27"/>
  <c r="GH17" i="27"/>
  <c r="GY16" i="27" s="1"/>
  <c r="GI17" i="27"/>
  <c r="GZ16" i="27" s="1"/>
  <c r="FC20" i="27"/>
  <c r="FD20" i="27"/>
  <c r="FE20" i="27"/>
  <c r="FF20" i="27"/>
  <c r="FG20" i="27"/>
  <c r="FH20" i="27"/>
  <c r="FI20" i="27"/>
  <c r="FJ20" i="27"/>
  <c r="FK20" i="27"/>
  <c r="FL20" i="27"/>
  <c r="FM20" i="27"/>
  <c r="FT21" i="27"/>
  <c r="FU21" i="27"/>
  <c r="FV21" i="27"/>
  <c r="GM20" i="27" s="1"/>
  <c r="FW21" i="27"/>
  <c r="GN20" i="27" s="1"/>
  <c r="FX21" i="27"/>
  <c r="GO20" i="27" s="1"/>
  <c r="FY21" i="27"/>
  <c r="GP20" i="27" s="1"/>
  <c r="FZ21" i="27"/>
  <c r="GQ20" i="27" s="1"/>
  <c r="GA21" i="27"/>
  <c r="GR20" i="27" s="1"/>
  <c r="GB21" i="27"/>
  <c r="GS20" i="27" s="1"/>
  <c r="GC21" i="27"/>
  <c r="FL22" i="27" s="1"/>
  <c r="BO21" i="27" s="1"/>
  <c r="GD21" i="27"/>
  <c r="GU20" i="27" s="1"/>
  <c r="FC24" i="27"/>
  <c r="FD24" i="27"/>
  <c r="FE24" i="27"/>
  <c r="FF24" i="27"/>
  <c r="FG24" i="27"/>
  <c r="FH24" i="27"/>
  <c r="FI24" i="27"/>
  <c r="FJ24" i="27"/>
  <c r="FK24" i="27"/>
  <c r="FL24" i="27"/>
  <c r="FM24" i="27"/>
  <c r="FN24" i="27"/>
  <c r="FO24" i="27"/>
  <c r="FP24" i="27"/>
  <c r="FT25" i="27"/>
  <c r="FU25" i="27"/>
  <c r="FD26" i="27" s="1"/>
  <c r="H25" i="27" s="1"/>
  <c r="FV25" i="27"/>
  <c r="FE26" i="27" s="1"/>
  <c r="Y25" i="27" s="1"/>
  <c r="FW25" i="27"/>
  <c r="GN24" i="27" s="1"/>
  <c r="FX25" i="27"/>
  <c r="FG26" i="27" s="1"/>
  <c r="AQ25" i="27" s="1"/>
  <c r="FY25" i="27"/>
  <c r="FZ25" i="27"/>
  <c r="GQ24" i="27" s="1"/>
  <c r="GA25" i="27"/>
  <c r="GR24" i="27" s="1"/>
  <c r="GB25" i="27"/>
  <c r="GS24" i="27" s="1"/>
  <c r="GC25" i="27"/>
  <c r="FL26" i="27" s="1"/>
  <c r="CJ25" i="27" s="1"/>
  <c r="GD25" i="27"/>
  <c r="GE25" i="27"/>
  <c r="GV24" i="27" s="1"/>
  <c r="GF25" i="27"/>
  <c r="FO26" i="27" s="1"/>
  <c r="DI25" i="27" s="1"/>
  <c r="GG25" i="27"/>
  <c r="FC28" i="27"/>
  <c r="FD28" i="27"/>
  <c r="FE28" i="27"/>
  <c r="FF28" i="27"/>
  <c r="FG28" i="27"/>
  <c r="FH28" i="27"/>
  <c r="FI28" i="27"/>
  <c r="FJ28" i="27"/>
  <c r="FK28" i="27"/>
  <c r="FL28" i="27"/>
  <c r="FM28" i="27"/>
  <c r="FN28" i="27"/>
  <c r="FO28" i="27"/>
  <c r="FT29" i="27"/>
  <c r="FU29" i="27"/>
  <c r="GL28" i="27" s="1"/>
  <c r="FV29" i="27"/>
  <c r="GM28" i="27" s="1"/>
  <c r="FW29" i="27"/>
  <c r="GN28" i="27" s="1"/>
  <c r="FX29" i="27"/>
  <c r="GO28" i="27" s="1"/>
  <c r="FY29" i="27"/>
  <c r="GP28" i="27" s="1"/>
  <c r="FZ29" i="27"/>
  <c r="GQ28" i="27" s="1"/>
  <c r="GA29" i="27"/>
  <c r="GB29" i="27"/>
  <c r="GS28" i="27" s="1"/>
  <c r="GC29" i="27"/>
  <c r="GT28" i="27" s="1"/>
  <c r="GD29" i="27"/>
  <c r="GU28" i="27" s="1"/>
  <c r="GE29" i="27"/>
  <c r="GV28" i="27" s="1"/>
  <c r="GF29" i="27"/>
  <c r="GW28" i="27" s="1"/>
  <c r="FC32" i="27"/>
  <c r="FD32" i="27"/>
  <c r="FE32" i="27"/>
  <c r="FF32" i="27"/>
  <c r="FG32" i="27"/>
  <c r="FH32" i="27"/>
  <c r="FI32" i="27"/>
  <c r="FJ32" i="27"/>
  <c r="FK32" i="27"/>
  <c r="FL32" i="27"/>
  <c r="FM32" i="27"/>
  <c r="FN32" i="27"/>
  <c r="FT33" i="27"/>
  <c r="FU33" i="27"/>
  <c r="FD34" i="27" s="1"/>
  <c r="J33" i="27" s="1"/>
  <c r="FV33" i="27"/>
  <c r="GM32" i="27" s="1"/>
  <c r="FW33" i="27"/>
  <c r="GN32" i="27" s="1"/>
  <c r="FX33" i="27"/>
  <c r="GO32" i="27" s="1"/>
  <c r="FY33" i="27"/>
  <c r="GP32" i="27" s="1"/>
  <c r="FZ33" i="27"/>
  <c r="FI34" i="27" s="1"/>
  <c r="BN33" i="27" s="1"/>
  <c r="GA33" i="27"/>
  <c r="GR32" i="27" s="1"/>
  <c r="GB33" i="27"/>
  <c r="FK34" i="27" s="1"/>
  <c r="CC33" i="27" s="1"/>
  <c r="GC33" i="27"/>
  <c r="GD33" i="27"/>
  <c r="GU32" i="27" s="1"/>
  <c r="GE33" i="27"/>
  <c r="GV32" i="27" s="1"/>
  <c r="FC36" i="27"/>
  <c r="FD36" i="27"/>
  <c r="FE36" i="27"/>
  <c r="FF36" i="27"/>
  <c r="FG36" i="27"/>
  <c r="FH36" i="27"/>
  <c r="FI36" i="27"/>
  <c r="FJ36" i="27"/>
  <c r="FK36" i="27"/>
  <c r="FL36" i="27"/>
  <c r="FM36" i="27"/>
  <c r="FN36" i="27"/>
  <c r="FO36" i="27"/>
  <c r="FP36" i="27"/>
  <c r="FQ36" i="27"/>
  <c r="FR36" i="27"/>
  <c r="FT37" i="27"/>
  <c r="FU37" i="27"/>
  <c r="GL36" i="27" s="1"/>
  <c r="FV37" i="27"/>
  <c r="GM36" i="27" s="1"/>
  <c r="FW37" i="27"/>
  <c r="GN36" i="27" s="1"/>
  <c r="FX37" i="27"/>
  <c r="GO36" i="27" s="1"/>
  <c r="FY37" i="27"/>
  <c r="GP36" i="27" s="1"/>
  <c r="FZ37" i="27"/>
  <c r="GQ36" i="27" s="1"/>
  <c r="GA37" i="27"/>
  <c r="GR36" i="27" s="1"/>
  <c r="GB37" i="27"/>
  <c r="GS36" i="27" s="1"/>
  <c r="GC37" i="27"/>
  <c r="GT36" i="27" s="1"/>
  <c r="GD37" i="27"/>
  <c r="GE37" i="27"/>
  <c r="GV36" i="27" s="1"/>
  <c r="GF37" i="27"/>
  <c r="GW36" i="27" s="1"/>
  <c r="GG37" i="27"/>
  <c r="GX36" i="27" s="1"/>
  <c r="GH37" i="27"/>
  <c r="GY36" i="27" s="1"/>
  <c r="GI37" i="27"/>
  <c r="GZ36" i="27" s="1"/>
  <c r="FC40" i="27"/>
  <c r="FD40" i="27"/>
  <c r="FE40" i="27"/>
  <c r="FF40" i="27"/>
  <c r="FG40" i="27"/>
  <c r="FH40" i="27"/>
  <c r="FI40" i="27"/>
  <c r="FJ40" i="27"/>
  <c r="FK40" i="27"/>
  <c r="FL40" i="27"/>
  <c r="FM40" i="27"/>
  <c r="FT41" i="27"/>
  <c r="FU41" i="27"/>
  <c r="GL40" i="27" s="1"/>
  <c r="FV41" i="27"/>
  <c r="FW41" i="27"/>
  <c r="GN40" i="27" s="1"/>
  <c r="FX41" i="27"/>
  <c r="GO40" i="27" s="1"/>
  <c r="FY41" i="27"/>
  <c r="GP40" i="27" s="1"/>
  <c r="FZ41" i="27"/>
  <c r="GA41" i="27"/>
  <c r="GB41" i="27"/>
  <c r="GS40" i="27" s="1"/>
  <c r="GC41" i="27"/>
  <c r="GT40" i="27" s="1"/>
  <c r="GD41" i="27"/>
  <c r="GU40" i="27" s="1"/>
  <c r="FC44" i="27"/>
  <c r="FD44" i="27"/>
  <c r="FE44" i="27"/>
  <c r="FF44" i="27"/>
  <c r="FG44" i="27"/>
  <c r="FH44" i="27"/>
  <c r="FI44" i="27"/>
  <c r="FJ44" i="27"/>
  <c r="FK44" i="27"/>
  <c r="FL44" i="27"/>
  <c r="FN44" i="27"/>
  <c r="FO44" i="27"/>
  <c r="FP44" i="27"/>
  <c r="FQ44" i="27"/>
  <c r="FR44" i="27"/>
  <c r="FS44" i="27"/>
  <c r="FT45" i="27"/>
  <c r="FU45" i="27"/>
  <c r="GL44" i="27" s="1"/>
  <c r="FV45" i="27"/>
  <c r="GM44" i="27" s="1"/>
  <c r="FW45" i="27"/>
  <c r="GN44" i="27" s="1"/>
  <c r="FX45" i="27"/>
  <c r="GO44" i="27" s="1"/>
  <c r="FY45" i="27"/>
  <c r="GP44" i="27" s="1"/>
  <c r="FZ45" i="27"/>
  <c r="GA45" i="27"/>
  <c r="GB45" i="27"/>
  <c r="GS44" i="27" s="1"/>
  <c r="GC45" i="27"/>
  <c r="GT44" i="27" s="1"/>
  <c r="GD45" i="27"/>
  <c r="GU44" i="27" s="1"/>
  <c r="GE45" i="27"/>
  <c r="GV44" i="27" s="1"/>
  <c r="GF45" i="27"/>
  <c r="GW44" i="27" s="1"/>
  <c r="GG45" i="27"/>
  <c r="GX44" i="27" s="1"/>
  <c r="GH45" i="27"/>
  <c r="GY44" i="27" s="1"/>
  <c r="GI45" i="27"/>
  <c r="GJ45" i="27"/>
  <c r="FC48" i="27"/>
  <c r="FD48" i="27"/>
  <c r="FE48" i="27"/>
  <c r="FF48" i="27"/>
  <c r="FG48" i="27"/>
  <c r="FH48" i="27"/>
  <c r="FI48" i="27"/>
  <c r="FJ48" i="27"/>
  <c r="FK48" i="27"/>
  <c r="FL48" i="27"/>
  <c r="FM48" i="27"/>
  <c r="FN48" i="27"/>
  <c r="FO48" i="27"/>
  <c r="FP48" i="27"/>
  <c r="FQ48" i="27"/>
  <c r="FR48" i="27"/>
  <c r="FY49" i="27"/>
  <c r="GP48" i="27" s="1"/>
  <c r="FZ49" i="27"/>
  <c r="GQ48" i="27" s="1"/>
  <c r="GA49" i="27"/>
  <c r="GR48" i="27" s="1"/>
  <c r="GB49" i="27"/>
  <c r="GS48" i="27" s="1"/>
  <c r="GC49" i="27"/>
  <c r="GT48" i="27" s="1"/>
  <c r="GD49" i="27"/>
  <c r="GE49" i="27"/>
  <c r="GF49" i="27"/>
  <c r="FO50" i="27" s="1"/>
  <c r="DI49" i="27" s="1"/>
  <c r="GG49" i="27"/>
  <c r="GX48" i="27" s="1"/>
  <c r="FC52" i="27"/>
  <c r="FD52" i="27"/>
  <c r="FE52" i="27"/>
  <c r="FF52" i="27"/>
  <c r="FG52" i="27"/>
  <c r="FH52" i="27"/>
  <c r="FI52" i="27"/>
  <c r="FJ52" i="27"/>
  <c r="FK52" i="27"/>
  <c r="FL52" i="27"/>
  <c r="FM52" i="27"/>
  <c r="FN52" i="27"/>
  <c r="FZ53" i="27"/>
  <c r="GQ52" i="27" s="1"/>
  <c r="GA53" i="27"/>
  <c r="GR52" i="27" s="1"/>
  <c r="GB53" i="27"/>
  <c r="GC53" i="27"/>
  <c r="GT52" i="27" s="1"/>
  <c r="GD53" i="27"/>
  <c r="GU52" i="27" s="1"/>
  <c r="GE53" i="27"/>
  <c r="GV52" i="27" s="1"/>
  <c r="FC56" i="27"/>
  <c r="FD56" i="27"/>
  <c r="FE56" i="27"/>
  <c r="FF56" i="27"/>
  <c r="FG56" i="27"/>
  <c r="FH56" i="27"/>
  <c r="FI56" i="27"/>
  <c r="FJ56" i="27"/>
  <c r="FK56" i="27"/>
  <c r="FL56" i="27"/>
  <c r="FM56" i="27"/>
  <c r="FZ57" i="27"/>
  <c r="GA57" i="27"/>
  <c r="GB57" i="27"/>
  <c r="GS56" i="27" s="1"/>
  <c r="GC57" i="27"/>
  <c r="GD57" i="27"/>
  <c r="FM58" i="27" s="1"/>
  <c r="CR57" i="27" s="1"/>
  <c r="FC60" i="27"/>
  <c r="FD60" i="27"/>
  <c r="FE60" i="27"/>
  <c r="FF60" i="27"/>
  <c r="FG60" i="27"/>
  <c r="FH60" i="27"/>
  <c r="FI60" i="27"/>
  <c r="FJ60" i="27"/>
  <c r="FK60" i="27"/>
  <c r="FL60" i="27"/>
  <c r="FM60" i="27"/>
  <c r="FN60" i="27"/>
  <c r="FZ61" i="27"/>
  <c r="GQ60" i="27" s="1"/>
  <c r="GA61" i="27"/>
  <c r="GR60" i="27" s="1"/>
  <c r="GB61" i="27"/>
  <c r="GC61" i="27"/>
  <c r="GT60" i="27" s="1"/>
  <c r="GD61" i="27"/>
  <c r="GU60" i="27" s="1"/>
  <c r="GE61" i="27"/>
  <c r="GV60" i="27" s="1"/>
  <c r="FC64" i="27"/>
  <c r="FD64" i="27"/>
  <c r="FE64" i="27"/>
  <c r="FF64" i="27"/>
  <c r="FG64" i="27"/>
  <c r="FH64" i="27"/>
  <c r="FI64" i="27"/>
  <c r="FJ64" i="27"/>
  <c r="FK64" i="27"/>
  <c r="FL64" i="27"/>
  <c r="FM64" i="27"/>
  <c r="FZ65" i="27"/>
  <c r="GQ64" i="27" s="1"/>
  <c r="GA65" i="27"/>
  <c r="GB65" i="27"/>
  <c r="GC65" i="27"/>
  <c r="GT64" i="27" s="1"/>
  <c r="GD65" i="27"/>
  <c r="GU64" i="27" s="1"/>
  <c r="FC68" i="27"/>
  <c r="FD68" i="27"/>
  <c r="FE68" i="27"/>
  <c r="FF68" i="27"/>
  <c r="FG68" i="27"/>
  <c r="FH68" i="27"/>
  <c r="FI68" i="27"/>
  <c r="FJ68" i="27"/>
  <c r="FK68" i="27"/>
  <c r="FL68" i="27"/>
  <c r="FM68" i="27"/>
  <c r="FZ69" i="27"/>
  <c r="GA69" i="27"/>
  <c r="GR68" i="27" s="1"/>
  <c r="GB69" i="27"/>
  <c r="GS68" i="27" s="1"/>
  <c r="GC69" i="27"/>
  <c r="GD69" i="27"/>
  <c r="H60" i="28" l="1"/>
  <c r="M60" i="28" s="1"/>
  <c r="N60" i="28" s="1"/>
  <c r="L23" i="28" s="1"/>
  <c r="GK44" i="27"/>
  <c r="FA45" i="27"/>
  <c r="FB45" i="27" s="1"/>
  <c r="GK40" i="27"/>
  <c r="FA41" i="27"/>
  <c r="FB41" i="27" s="1"/>
  <c r="GK36" i="27"/>
  <c r="FA37" i="27"/>
  <c r="FB37" i="27" s="1"/>
  <c r="FC34" i="27"/>
  <c r="C33" i="27" s="1"/>
  <c r="FA33" i="27"/>
  <c r="FB33" i="27" s="1"/>
  <c r="FC30" i="27"/>
  <c r="C29" i="27" s="1"/>
  <c r="FA29" i="27"/>
  <c r="FB29" i="27" s="1"/>
  <c r="GK24" i="27"/>
  <c r="FA25" i="27"/>
  <c r="FB25" i="27" s="1"/>
  <c r="GK20" i="27"/>
  <c r="FA21" i="27"/>
  <c r="FB21" i="27" s="1"/>
  <c r="GK16" i="27"/>
  <c r="FA17" i="27"/>
  <c r="FB17" i="27" s="1"/>
  <c r="GT56" i="27"/>
  <c r="GU12" i="27"/>
  <c r="FA13" i="27"/>
  <c r="FB13" i="27" s="1"/>
  <c r="GS8" i="27"/>
  <c r="FA9" i="27"/>
  <c r="FB9" i="27" s="1"/>
  <c r="GM8" i="27"/>
  <c r="HA44" i="27"/>
  <c r="FS46" i="27"/>
  <c r="DX45" i="27" s="1"/>
  <c r="FU61" i="27"/>
  <c r="GL60" i="27" s="1"/>
  <c r="FU69" i="27"/>
  <c r="FD70" i="27" s="1"/>
  <c r="H69" i="27" s="1"/>
  <c r="FU57" i="27"/>
  <c r="FD58" i="27" s="1"/>
  <c r="L57" i="27" s="1"/>
  <c r="FU65" i="27"/>
  <c r="GL64" i="27" s="1"/>
  <c r="FU49" i="27"/>
  <c r="GL48" i="27" s="1"/>
  <c r="FU53" i="27"/>
  <c r="GL52" i="27" s="1"/>
  <c r="FT53" i="27"/>
  <c r="FT61" i="27"/>
  <c r="FT69" i="27"/>
  <c r="GK68" i="27" s="1"/>
  <c r="FT57" i="27"/>
  <c r="GK56" i="27" s="1"/>
  <c r="FT65" i="27"/>
  <c r="FT49" i="27"/>
  <c r="FX57" i="27"/>
  <c r="GO56" i="27" s="1"/>
  <c r="FX65" i="27"/>
  <c r="GO64" i="27" s="1"/>
  <c r="FX49" i="27"/>
  <c r="FG50" i="27" s="1"/>
  <c r="AQ49" i="27" s="1"/>
  <c r="FX53" i="27"/>
  <c r="GO52" i="27" s="1"/>
  <c r="FX61" i="27"/>
  <c r="GO60" i="27" s="1"/>
  <c r="FX69" i="27"/>
  <c r="GO68" i="27" s="1"/>
  <c r="FY65" i="27"/>
  <c r="GP64" i="27" s="1"/>
  <c r="FY53" i="27"/>
  <c r="GP52" i="27" s="1"/>
  <c r="FY61" i="27"/>
  <c r="GP60" i="27" s="1"/>
  <c r="FY69" i="27"/>
  <c r="GP68" i="27" s="1"/>
  <c r="FY57" i="27"/>
  <c r="GP56" i="27" s="1"/>
  <c r="FW57" i="27"/>
  <c r="GN56" i="27" s="1"/>
  <c r="FW65" i="27"/>
  <c r="FF66" i="27" s="1"/>
  <c r="W65" i="27" s="1"/>
  <c r="FW49" i="27"/>
  <c r="FF50" i="27" s="1"/>
  <c r="AC49" i="27" s="1"/>
  <c r="FW53" i="27"/>
  <c r="GN52" i="27" s="1"/>
  <c r="FW61" i="27"/>
  <c r="GN60" i="27" s="1"/>
  <c r="FW69" i="27"/>
  <c r="GN68" i="27" s="1"/>
  <c r="FK62" i="27"/>
  <c r="BN61" i="27" s="1"/>
  <c r="FD22" i="27"/>
  <c r="F21" i="27" s="1"/>
  <c r="FN50" i="27"/>
  <c r="DC49" i="27" s="1"/>
  <c r="FP26" i="27"/>
  <c r="DR25" i="27" s="1"/>
  <c r="FG34" i="27"/>
  <c r="AP33" i="27" s="1"/>
  <c r="FM50" i="27"/>
  <c r="CV49" i="27" s="1"/>
  <c r="FM70" i="27"/>
  <c r="CH69" i="27" s="1"/>
  <c r="FI70" i="27"/>
  <c r="AW69" i="27" s="1"/>
  <c r="FJ30" i="27"/>
  <c r="BI29" i="27" s="1"/>
  <c r="FK54" i="27"/>
  <c r="BP53" i="27" s="1"/>
  <c r="FL70" i="27"/>
  <c r="BR69" i="27" s="1"/>
  <c r="FE42" i="27"/>
  <c r="R41" i="27" s="1"/>
  <c r="FM38" i="27"/>
  <c r="BN37" i="27" s="1"/>
  <c r="FM26" i="27"/>
  <c r="CP25" i="27" s="1"/>
  <c r="FE10" i="27"/>
  <c r="T9" i="27" s="1"/>
  <c r="FJ42" i="27"/>
  <c r="BE41" i="27" s="1"/>
  <c r="FH26" i="27"/>
  <c r="BK25" i="27" s="1"/>
  <c r="FF14" i="27"/>
  <c r="AD13" i="27" s="1"/>
  <c r="FI46" i="27"/>
  <c r="AV45" i="27" s="1"/>
  <c r="FK66" i="27"/>
  <c r="BH65" i="27" s="1"/>
  <c r="FR46" i="27"/>
  <c r="DN45" i="27" s="1"/>
  <c r="FJ46" i="27"/>
  <c r="BF45" i="27" s="1"/>
  <c r="FJ58" i="27"/>
  <c r="BP57" i="27" s="1"/>
  <c r="FI42" i="27"/>
  <c r="AW41" i="27" s="1"/>
  <c r="FG14" i="27"/>
  <c r="AN13" i="27" s="1"/>
  <c r="FJ66" i="27"/>
  <c r="AW65" i="27" s="1"/>
  <c r="FI58" i="27"/>
  <c r="BI57" i="27" s="1"/>
  <c r="FL34" i="27"/>
  <c r="CL33" i="27" s="1"/>
  <c r="FP18" i="27"/>
  <c r="DC17" i="27" s="1"/>
  <c r="FC18" i="27"/>
  <c r="FG18" i="27"/>
  <c r="AC17" i="27" s="1"/>
  <c r="FG38" i="27"/>
  <c r="AH37" i="27" s="1"/>
  <c r="FI66" i="27"/>
  <c r="AR65" i="27" s="1"/>
  <c r="FD38" i="27"/>
  <c r="H37" i="27" s="1"/>
  <c r="FE38" i="27"/>
  <c r="M37" i="27" s="1"/>
  <c r="FE18" i="27"/>
  <c r="P17" i="27" s="1"/>
  <c r="FK26" i="27"/>
  <c r="CE25" i="27" s="1"/>
  <c r="FN38" i="27"/>
  <c r="BW37" i="27" s="1"/>
  <c r="FC26" i="27"/>
  <c r="FI38" i="27"/>
  <c r="AT37" i="27" s="1"/>
  <c r="FC46" i="27"/>
  <c r="FF38" i="27"/>
  <c r="Y37" i="27" s="1"/>
  <c r="FK38" i="27"/>
  <c r="BI37" i="27" s="1"/>
  <c r="FJ38" i="27"/>
  <c r="BA37" i="27" s="1"/>
  <c r="FC38" i="27"/>
  <c r="FI10" i="27"/>
  <c r="BN9" i="27" s="1"/>
  <c r="FH38" i="27"/>
  <c r="AN37" i="27" s="1"/>
  <c r="FK70" i="27"/>
  <c r="BK69" i="27" s="1"/>
  <c r="FH42" i="27"/>
  <c r="AK41" i="27" s="1"/>
  <c r="FI26" i="27"/>
  <c r="BV25" i="27" s="1"/>
  <c r="FM62" i="27"/>
  <c r="CN61" i="27" s="1"/>
  <c r="FL38" i="27"/>
  <c r="FJ34" i="27"/>
  <c r="BV33" i="27" s="1"/>
  <c r="FJ10" i="27"/>
  <c r="FK50" i="27"/>
  <c r="CD49" i="27" s="1"/>
  <c r="FM46" i="27"/>
  <c r="CI45" i="27" s="1"/>
  <c r="FN26" i="27"/>
  <c r="CY25" i="27" s="1"/>
  <c r="FF18" i="27"/>
  <c r="T17" i="27" s="1"/>
  <c r="FD30" i="27"/>
  <c r="G29" i="27" s="1"/>
  <c r="GX24" i="27"/>
  <c r="GN12" i="27"/>
  <c r="FG46" i="27"/>
  <c r="AK45" i="27" s="1"/>
  <c r="GU68" i="27"/>
  <c r="FK22" i="27"/>
  <c r="BI21" i="27" s="1"/>
  <c r="FH22" i="27"/>
  <c r="AH21" i="27" s="1"/>
  <c r="FC14" i="27"/>
  <c r="GS52" i="27"/>
  <c r="FD18" i="27"/>
  <c r="H17" i="27" s="1"/>
  <c r="FL66" i="27"/>
  <c r="BT65" i="27" s="1"/>
  <c r="FP50" i="27"/>
  <c r="DU49" i="27" s="1"/>
  <c r="GK32" i="27"/>
  <c r="FQ18" i="27"/>
  <c r="DU17" i="27" s="1"/>
  <c r="GQ16" i="27"/>
  <c r="FL10" i="27"/>
  <c r="FL18" i="27"/>
  <c r="BX17" i="27" s="1"/>
  <c r="FF10" i="27"/>
  <c r="AF9" i="27" s="1"/>
  <c r="FH50" i="27"/>
  <c r="BA49" i="27" s="1"/>
  <c r="FQ46" i="27"/>
  <c r="DG45" i="27" s="1"/>
  <c r="FI22" i="27"/>
  <c r="AM21" i="27" s="1"/>
  <c r="FK58" i="27"/>
  <c r="BU57" i="27" s="1"/>
  <c r="FJ54" i="27"/>
  <c r="BJ53" i="27" s="1"/>
  <c r="FD46" i="27"/>
  <c r="K45" i="27" s="1"/>
  <c r="FC42" i="27"/>
  <c r="FJ26" i="27"/>
  <c r="BZ25" i="27" s="1"/>
  <c r="FC22" i="27"/>
  <c r="FJ18" i="27"/>
  <c r="BL17" i="27" s="1"/>
  <c r="FJ14" i="27"/>
  <c r="BJ13" i="27" s="1"/>
  <c r="FI50" i="27"/>
  <c r="BJ49" i="27" s="1"/>
  <c r="GP24" i="27"/>
  <c r="FK10" i="27"/>
  <c r="GQ32" i="27"/>
  <c r="FM22" i="27"/>
  <c r="BT21" i="27" s="1"/>
  <c r="FR38" i="27"/>
  <c r="DK37" i="27" s="1"/>
  <c r="FR18" i="27"/>
  <c r="EI17" i="27" s="1"/>
  <c r="FL62" i="27"/>
  <c r="BT61" i="27" s="1"/>
  <c r="FO46" i="27"/>
  <c r="CV45" i="27" s="1"/>
  <c r="FM42" i="27"/>
  <c r="CC41" i="27" s="1"/>
  <c r="FQ38" i="27"/>
  <c r="DE37" i="27" s="1"/>
  <c r="FN30" i="27"/>
  <c r="CE29" i="27" s="1"/>
  <c r="GK28" i="27"/>
  <c r="FM54" i="27"/>
  <c r="BZ53" i="27" s="1"/>
  <c r="FK42" i="27"/>
  <c r="BK41" i="27" s="1"/>
  <c r="FK30" i="27"/>
  <c r="BQ29" i="27" s="1"/>
  <c r="FN18" i="27"/>
  <c r="CQ17" i="27" s="1"/>
  <c r="FD10" i="27"/>
  <c r="H9" i="27" s="1"/>
  <c r="FE22" i="27"/>
  <c r="K21" i="27" s="1"/>
  <c r="FM66" i="27"/>
  <c r="CE65" i="27" s="1"/>
  <c r="GS60" i="27"/>
  <c r="FL42" i="27"/>
  <c r="BY41" i="27" s="1"/>
  <c r="FO38" i="27"/>
  <c r="CG37" i="27" s="1"/>
  <c r="FO18" i="27"/>
  <c r="CV17" i="27" s="1"/>
  <c r="FL14" i="27"/>
  <c r="CL13" i="27" s="1"/>
  <c r="FH10" i="27"/>
  <c r="FN62" i="27"/>
  <c r="CT61" i="27" s="1"/>
  <c r="FL46" i="27"/>
  <c r="BR45" i="27" s="1"/>
  <c r="GZ44" i="27"/>
  <c r="H63" i="28" s="1"/>
  <c r="FM34" i="27"/>
  <c r="CY33" i="27" s="1"/>
  <c r="FL30" i="27"/>
  <c r="BW29" i="27" s="1"/>
  <c r="FM18" i="27"/>
  <c r="CH17" i="27" s="1"/>
  <c r="FH14" i="27"/>
  <c r="AZ13" i="27" s="1"/>
  <c r="GQ12" i="27"/>
  <c r="FL58" i="27"/>
  <c r="CD57" i="27" s="1"/>
  <c r="GV48" i="27"/>
  <c r="FK46" i="27"/>
  <c r="BL45" i="27" s="1"/>
  <c r="FG42" i="27"/>
  <c r="AF41" i="27" s="1"/>
  <c r="FF26" i="27"/>
  <c r="AK25" i="27" s="1"/>
  <c r="GQ56" i="27"/>
  <c r="GR44" i="27"/>
  <c r="FF42" i="27"/>
  <c r="AA41" i="27" s="1"/>
  <c r="GM40" i="27"/>
  <c r="FI30" i="27"/>
  <c r="BD29" i="27" s="1"/>
  <c r="FG22" i="27"/>
  <c r="AC21" i="27" s="1"/>
  <c r="FK18" i="27"/>
  <c r="BS17" i="27" s="1"/>
  <c r="FD14" i="27"/>
  <c r="H13" i="27" s="1"/>
  <c r="FC10" i="27"/>
  <c r="FI62" i="27"/>
  <c r="AZ61" i="27" s="1"/>
  <c r="FE46" i="27"/>
  <c r="W45" i="27" s="1"/>
  <c r="FH34" i="27"/>
  <c r="BE33" i="27" s="1"/>
  <c r="GS32" i="27"/>
  <c r="FH30" i="27"/>
  <c r="AX29" i="27" s="1"/>
  <c r="FF22" i="27"/>
  <c r="V21" i="27" s="1"/>
  <c r="FK14" i="27"/>
  <c r="BU13" i="27" s="1"/>
  <c r="FD42" i="27"/>
  <c r="J41" i="27" s="1"/>
  <c r="FF30" i="27"/>
  <c r="AD29" i="27" s="1"/>
  <c r="FJ70" i="27"/>
  <c r="BE69" i="27" s="1"/>
  <c r="FL54" i="27"/>
  <c r="BT53" i="27" s="1"/>
  <c r="FL50" i="27"/>
  <c r="CK49" i="27" s="1"/>
  <c r="FP38" i="27"/>
  <c r="CK37" i="27" s="1"/>
  <c r="FE34" i="27"/>
  <c r="T33" i="27" s="1"/>
  <c r="AK9" i="27"/>
  <c r="FH18" i="27"/>
  <c r="AR17" i="27" s="1"/>
  <c r="FJ50" i="27"/>
  <c r="BO49" i="27" s="1"/>
  <c r="GW48" i="27"/>
  <c r="FP46" i="27"/>
  <c r="CZ45" i="27" s="1"/>
  <c r="FH46" i="27"/>
  <c r="AQ45" i="27" s="1"/>
  <c r="GT32" i="27"/>
  <c r="GL32" i="27"/>
  <c r="GW24" i="27"/>
  <c r="GO24" i="27"/>
  <c r="FJ22" i="27"/>
  <c r="BA21" i="27" s="1"/>
  <c r="FM14" i="27"/>
  <c r="CQ13" i="27" s="1"/>
  <c r="FE14" i="27"/>
  <c r="Z13" i="27" s="1"/>
  <c r="GR8" i="27"/>
  <c r="GT68" i="27"/>
  <c r="FJ62" i="27"/>
  <c r="BF61" i="27" s="1"/>
  <c r="GU56" i="27"/>
  <c r="FI54" i="27"/>
  <c r="AX53" i="27" s="1"/>
  <c r="GU48" i="27"/>
  <c r="FN46" i="27"/>
  <c r="CP45" i="27" s="1"/>
  <c r="FF46" i="27"/>
  <c r="AB45" i="27" s="1"/>
  <c r="GQ44" i="27"/>
  <c r="GU36" i="27"/>
  <c r="FO30" i="27"/>
  <c r="CM29" i="27" s="1"/>
  <c r="FG30" i="27"/>
  <c r="AP29" i="27" s="1"/>
  <c r="GR28" i="27"/>
  <c r="GU24" i="27"/>
  <c r="GM24" i="27"/>
  <c r="GX16" i="27"/>
  <c r="GT24" i="27"/>
  <c r="GL24" i="27"/>
  <c r="GO8" i="27"/>
  <c r="GR40" i="27"/>
  <c r="FM30" i="27"/>
  <c r="BZ29" i="27" s="1"/>
  <c r="FE30" i="27"/>
  <c r="R29" i="27" s="1"/>
  <c r="GQ68" i="27"/>
  <c r="GS64" i="27"/>
  <c r="GR56" i="27"/>
  <c r="FN54" i="27"/>
  <c r="CJ53" i="27" s="1"/>
  <c r="GQ40" i="27"/>
  <c r="FN34" i="27"/>
  <c r="DF33" i="27" s="1"/>
  <c r="FF34" i="27"/>
  <c r="AD33" i="27" s="1"/>
  <c r="GT20" i="27"/>
  <c r="GL20" i="27"/>
  <c r="GO12" i="27"/>
  <c r="GR64" i="27"/>
  <c r="GN48" i="27" l="1"/>
  <c r="H45" i="28" s="1"/>
  <c r="H54" i="28"/>
  <c r="M54" i="28" s="1"/>
  <c r="N54" i="28" s="1"/>
  <c r="L19" i="28" s="1"/>
  <c r="FD62" i="27"/>
  <c r="H61" i="27" s="1"/>
  <c r="S23" i="28"/>
  <c r="M63" i="28"/>
  <c r="N63" i="28" s="1"/>
  <c r="S31" i="28"/>
  <c r="GK64" i="27"/>
  <c r="GK60" i="27"/>
  <c r="GK52" i="27"/>
  <c r="GK48" i="27"/>
  <c r="GL68" i="27"/>
  <c r="H52" i="28"/>
  <c r="H49" i="28"/>
  <c r="F117" i="28" s="1"/>
  <c r="H55" i="28"/>
  <c r="H53" i="28"/>
  <c r="H50" i="28"/>
  <c r="F118" i="28" s="1"/>
  <c r="H57" i="28"/>
  <c r="FC66" i="27"/>
  <c r="C65" i="27" s="1"/>
  <c r="FC62" i="27"/>
  <c r="C61" i="27" s="1"/>
  <c r="FG54" i="27"/>
  <c r="AM53" i="27" s="1"/>
  <c r="FF62" i="27"/>
  <c r="U61" i="27" s="1"/>
  <c r="FD66" i="27"/>
  <c r="F65" i="27" s="1"/>
  <c r="FF58" i="27"/>
  <c r="AD57" i="27" s="1"/>
  <c r="FD50" i="27"/>
  <c r="G49" i="27" s="1"/>
  <c r="FF70" i="27"/>
  <c r="Y69" i="27" s="1"/>
  <c r="FG66" i="27"/>
  <c r="AG65" i="27" s="1"/>
  <c r="FF54" i="27"/>
  <c r="AC53" i="27" s="1"/>
  <c r="GO48" i="27"/>
  <c r="FH66" i="27"/>
  <c r="AM65" i="27" s="1"/>
  <c r="FH58" i="27"/>
  <c r="BA57" i="27" s="1"/>
  <c r="FC54" i="27"/>
  <c r="C53" i="27" s="1"/>
  <c r="GL56" i="27"/>
  <c r="FH62" i="27"/>
  <c r="AQ61" i="27" s="1"/>
  <c r="FH54" i="27"/>
  <c r="AQ53" i="27" s="1"/>
  <c r="FH70" i="27"/>
  <c r="AO69" i="27" s="1"/>
  <c r="FC50" i="27"/>
  <c r="C49" i="27" s="1"/>
  <c r="FD54" i="27"/>
  <c r="H53" i="27" s="1"/>
  <c r="FG62" i="27"/>
  <c r="AL61" i="27" s="1"/>
  <c r="FG70" i="27"/>
  <c r="AI69" i="27" s="1"/>
  <c r="FC58" i="27"/>
  <c r="C57" i="27" s="1"/>
  <c r="FV69" i="27"/>
  <c r="FA69" i="27" s="1"/>
  <c r="FB69" i="27" s="1"/>
  <c r="FV57" i="27"/>
  <c r="FA57" i="27" s="1"/>
  <c r="FB57" i="27" s="1"/>
  <c r="FV65" i="27"/>
  <c r="FA65" i="27" s="1"/>
  <c r="FB65" i="27" s="1"/>
  <c r="FV49" i="27"/>
  <c r="FA49" i="27" s="1"/>
  <c r="FB49" i="27" s="1"/>
  <c r="FV53" i="27"/>
  <c r="FA53" i="27" s="1"/>
  <c r="FB53" i="27" s="1"/>
  <c r="FV61" i="27"/>
  <c r="FA61" i="27" s="1"/>
  <c r="FB61" i="27" s="1"/>
  <c r="GN64" i="27"/>
  <c r="FG58" i="27"/>
  <c r="AL57" i="27" s="1"/>
  <c r="FC70" i="27"/>
  <c r="C69" i="27" s="1"/>
  <c r="C45" i="27"/>
  <c r="C21" i="27"/>
  <c r="C13" i="27"/>
  <c r="C37" i="27"/>
  <c r="C25" i="27"/>
  <c r="C41" i="27"/>
  <c r="C17" i="27"/>
  <c r="C9" i="27"/>
  <c r="CQ9" i="27"/>
  <c r="BR9" i="27"/>
  <c r="H59" i="28" l="1"/>
  <c r="M59" i="28" s="1"/>
  <c r="N59" i="28" s="1"/>
  <c r="S19" i="28"/>
  <c r="F119" i="28"/>
  <c r="M49" i="28"/>
  <c r="S13" i="28"/>
  <c r="M45" i="28"/>
  <c r="N45" i="28" s="1"/>
  <c r="L26" i="28" s="1"/>
  <c r="S26" i="28"/>
  <c r="M52" i="28"/>
  <c r="N52" i="28" s="1"/>
  <c r="L17" i="28" s="1"/>
  <c r="S17" i="28"/>
  <c r="M55" i="28"/>
  <c r="N55" i="28" s="1"/>
  <c r="L20" i="28" s="1"/>
  <c r="S20" i="28"/>
  <c r="M57" i="28"/>
  <c r="N57" i="28" s="1"/>
  <c r="L22" i="28" s="1"/>
  <c r="S22" i="28"/>
  <c r="M50" i="28"/>
  <c r="S14" i="28"/>
  <c r="M53" i="28"/>
  <c r="N53" i="28" s="1"/>
  <c r="L18" i="28" s="1"/>
  <c r="S18" i="28"/>
  <c r="FB73" i="27"/>
  <c r="FA73" i="27"/>
  <c r="FA74" i="27" s="1"/>
  <c r="H44" i="28"/>
  <c r="H48" i="28"/>
  <c r="F116" i="28" s="1"/>
  <c r="GM60" i="27"/>
  <c r="FE62" i="27"/>
  <c r="Q61" i="27" s="1"/>
  <c r="GM52" i="27"/>
  <c r="FE54" i="27"/>
  <c r="O53" i="27" s="1"/>
  <c r="FE50" i="27"/>
  <c r="M49" i="27" s="1"/>
  <c r="GM48" i="27"/>
  <c r="GM64" i="27"/>
  <c r="H62" i="28" s="1"/>
  <c r="FE66" i="27"/>
  <c r="K65" i="27" s="1"/>
  <c r="FE58" i="27"/>
  <c r="T57" i="27" s="1"/>
  <c r="GM56" i="27"/>
  <c r="GM68" i="27"/>
  <c r="FE70" i="27"/>
  <c r="R69" i="27" s="1"/>
  <c r="BG9" i="27"/>
  <c r="BZ9" i="27"/>
  <c r="H73" i="27" l="1"/>
  <c r="E39" i="28"/>
  <c r="E41" i="28" s="1"/>
  <c r="FD3" i="27"/>
  <c r="F120" i="28"/>
  <c r="N50" i="28"/>
  <c r="L14" i="28" s="1"/>
  <c r="N49" i="28"/>
  <c r="L13" i="28" s="1"/>
  <c r="H64" i="28"/>
  <c r="K64" i="28" s="1"/>
  <c r="M64" i="28" s="1"/>
  <c r="M48" i="28"/>
  <c r="N48" i="28" s="1"/>
  <c r="L12" i="28" s="1"/>
  <c r="S12" i="28"/>
  <c r="M62" i="28"/>
  <c r="N62" i="28" s="1"/>
  <c r="S30" i="28"/>
  <c r="M44" i="28"/>
  <c r="N44" i="28" s="1"/>
  <c r="L25" i="28" s="1"/>
  <c r="S25" i="28"/>
  <c r="H74" i="27"/>
  <c r="J18" i="28" l="1"/>
  <c r="O10" i="28"/>
  <c r="J23" i="28"/>
  <c r="K20" i="28"/>
  <c r="U19" i="28"/>
  <c r="K17" i="28"/>
  <c r="J13" i="28"/>
  <c r="J12" i="28"/>
  <c r="U22" i="28"/>
  <c r="J22" i="28"/>
  <c r="K19" i="28"/>
  <c r="K26" i="28"/>
  <c r="J26" i="28"/>
  <c r="J20" i="28"/>
  <c r="K31" i="28"/>
  <c r="K12" i="28"/>
  <c r="E8" i="28"/>
  <c r="K30" i="28"/>
  <c r="J19" i="28"/>
  <c r="J25" i="28"/>
  <c r="H8" i="28"/>
  <c r="K22" i="28"/>
  <c r="K13" i="28"/>
  <c r="K18" i="28"/>
  <c r="U20" i="28"/>
  <c r="K14" i="28"/>
  <c r="J30" i="28"/>
  <c r="U13" i="28"/>
  <c r="K25" i="28"/>
  <c r="U18" i="28"/>
  <c r="L30" i="28"/>
  <c r="U23" i="28"/>
  <c r="U26" i="28"/>
  <c r="U14" i="28"/>
  <c r="J14" i="28"/>
  <c r="J31" i="28"/>
  <c r="K32" i="28"/>
  <c r="K23" i="28"/>
  <c r="U17" i="28"/>
  <c r="J17" i="28"/>
  <c r="M66" i="28"/>
  <c r="U35" i="28"/>
  <c r="S32" i="28"/>
  <c r="J32" i="28" s="1"/>
  <c r="F122" i="28"/>
  <c r="F111" i="28" s="1"/>
  <c r="D112" i="28" s="1"/>
  <c r="U12" i="28"/>
  <c r="N64" i="28"/>
  <c r="U25" i="28"/>
  <c r="N66" i="28" l="1"/>
  <c r="N12" i="28" s="1"/>
  <c r="K6" i="28"/>
</calcChain>
</file>

<file path=xl/sharedStrings.xml><?xml version="1.0" encoding="utf-8"?>
<sst xmlns="http://schemas.openxmlformats.org/spreadsheetml/2006/main" count="444" uniqueCount="289">
  <si>
    <t>„was</t>
  </si>
  <si>
    <t>glauben</t>
  </si>
  <si>
    <t>sie</t>
  </si>
  <si>
    <t>denn,</t>
  </si>
  <si>
    <t>wer</t>
  </si>
  <si>
    <t>sind?“,</t>
  </si>
  <si>
    <t>rief</t>
  </si>
  <si>
    <t>der</t>
  </si>
  <si>
    <t>eingebildete,</t>
  </si>
  <si>
    <t>weil</t>
  </si>
  <si>
    <t>er</t>
  </si>
  <si>
    <t>dass</t>
  </si>
  <si>
    <t>recht</t>
  </si>
  <si>
    <t>in</t>
  </si>
  <si>
    <t>ausstellung</t>
  </si>
  <si>
    <t>heimische</t>
  </si>
  <si>
    <t>wälder</t>
  </si>
  <si>
    <t>staunt</t>
  </si>
  <si>
    <t>die</t>
  </si>
  <si>
    <t>besucherin</t>
  </si>
  <si>
    <t>über</t>
  </si>
  <si>
    <t>saftiges</t>
  </si>
  <si>
    <t>grün</t>
  </si>
  <si>
    <t>und</t>
  </si>
  <si>
    <t>warmes</t>
  </si>
  <si>
    <t>licht.</t>
  </si>
  <si>
    <t>forscher</t>
  </si>
  <si>
    <t>erfuhren</t>
  </si>
  <si>
    <t>auf</t>
  </si>
  <si>
    <t>es</t>
  </si>
  <si>
    <t>neue</t>
  </si>
  <si>
    <t>erkenntnisse</t>
  </si>
  <si>
    <t>gibt.</t>
  </si>
  <si>
    <t>am</t>
  </si>
  <si>
    <t>wochenende</t>
  </si>
  <si>
    <t>ist</t>
  </si>
  <si>
    <t>langes</t>
  </si>
  <si>
    <t>schlafen</t>
  </si>
  <si>
    <t>für</t>
  </si>
  <si>
    <t>meisten</t>
  </si>
  <si>
    <t>jugendlichen</t>
  </si>
  <si>
    <t>lieblingsbeschäftigung.</t>
  </si>
  <si>
    <t>ärzte</t>
  </si>
  <si>
    <t>indien</t>
  </si>
  <si>
    <t>bekämpfen</t>
  </si>
  <si>
    <t>eine</t>
  </si>
  <si>
    <t>krankheit,</t>
  </si>
  <si>
    <t>schuld</t>
  </si>
  <si>
    <t>daran</t>
  </si>
  <si>
    <t>ist,</t>
  </si>
  <si>
    <t>geschwächte</t>
  </si>
  <si>
    <t>menschen</t>
  </si>
  <si>
    <t>sterben.</t>
  </si>
  <si>
    <t>eisdiele</t>
  </si>
  <si>
    <t>sieht</t>
  </si>
  <si>
    <t>sportliche</t>
  </si>
  <si>
    <t>nette</t>
  </si>
  <si>
    <t>aus</t>
  </si>
  <si>
    <t>parallelklasse.</t>
  </si>
  <si>
    <t>freundinnen</t>
  </si>
  <si>
    <t>erlebten</t>
  </si>
  <si>
    <t>unbeschwerte</t>
  </si>
  <si>
    <t>kindheit,</t>
  </si>
  <si>
    <t>an</t>
  </si>
  <si>
    <t>sich</t>
  </si>
  <si>
    <t>immer</t>
  </si>
  <si>
    <t>wieder</t>
  </si>
  <si>
    <t>gerne</t>
  </si>
  <si>
    <t>erinnern.</t>
  </si>
  <si>
    <t>im</t>
  </si>
  <si>
    <t>zimmer</t>
  </si>
  <si>
    <t>herrscht</t>
  </si>
  <si>
    <t>absolute</t>
  </si>
  <si>
    <t>ruhe,</t>
  </si>
  <si>
    <t>wie</t>
  </si>
  <si>
    <t>sonst</t>
  </si>
  <si>
    <t>nur</t>
  </si>
  <si>
    <t>natur</t>
  </si>
  <si>
    <t>vorkommt.</t>
  </si>
  <si>
    <t>beim</t>
  </si>
  <si>
    <t>tanzen</t>
  </si>
  <si>
    <t>führen</t>
  </si>
  <si>
    <t>schnelle</t>
  </si>
  <si>
    <t>drehungen</t>
  </si>
  <si>
    <t>häufig</t>
  </si>
  <si>
    <t>dazu,</t>
  </si>
  <si>
    <t>einem</t>
  </si>
  <si>
    <t>furchtbar</t>
  </si>
  <si>
    <t>übel</t>
  </si>
  <si>
    <t>wird.</t>
  </si>
  <si>
    <t>als</t>
  </si>
  <si>
    <t>rektorin</t>
  </si>
  <si>
    <t>durch</t>
  </si>
  <si>
    <t>den</t>
  </si>
  <si>
    <t>flur</t>
  </si>
  <si>
    <t>ging,</t>
  </si>
  <si>
    <t>hörte</t>
  </si>
  <si>
    <t>ein</t>
  </si>
  <si>
    <t>lautes</t>
  </si>
  <si>
    <t>lachen</t>
  </si>
  <si>
    <t>klassenzimmer</t>
  </si>
  <si>
    <t>7d.</t>
  </si>
  <si>
    <t>viele</t>
  </si>
  <si>
    <t>leute</t>
  </si>
  <si>
    <t>hören</t>
  </si>
  <si>
    <t>gerücht,</t>
  </si>
  <si>
    <t>ohne</t>
  </si>
  <si>
    <t>gedanken</t>
  </si>
  <si>
    <t>zu</t>
  </si>
  <si>
    <t>machen.</t>
  </si>
  <si>
    <t>dem</t>
  </si>
  <si>
    <t>flohmarkt</t>
  </si>
  <si>
    <t>schaut</t>
  </si>
  <si>
    <t>nach</t>
  </si>
  <si>
    <t>billigem,</t>
  </si>
  <si>
    <t>das</t>
  </si>
  <si>
    <t>leisten</t>
  </si>
  <si>
    <t>kann.</t>
  </si>
  <si>
    <t>meine</t>
  </si>
  <si>
    <t>eltern</t>
  </si>
  <si>
    <t>hatten</t>
  </si>
  <si>
    <t>einen</t>
  </si>
  <si>
    <t>schlimmen</t>
  </si>
  <si>
    <t>streit,</t>
  </si>
  <si>
    <t>küche</t>
  </si>
  <si>
    <t>schmutzig</t>
  </si>
  <si>
    <t>war.</t>
  </si>
  <si>
    <t>henry</t>
  </si>
  <si>
    <t>schwimmen</t>
  </si>
  <si>
    <t>kalten</t>
  </si>
  <si>
    <t>see</t>
  </si>
  <si>
    <t>dank</t>
  </si>
  <si>
    <t>des</t>
  </si>
  <si>
    <t>kein</t>
  </si>
  <si>
    <t>problem.</t>
  </si>
  <si>
    <t>sechsten</t>
  </si>
  <si>
    <t>stunde</t>
  </si>
  <si>
    <t>fällt</t>
  </si>
  <si>
    <t>mir</t>
  </si>
  <si>
    <t>denken</t>
  </si>
  <si>
    <t>meistens</t>
  </si>
  <si>
    <t>ziemlich</t>
  </si>
  <si>
    <t>schwer.</t>
  </si>
  <si>
    <t>wir</t>
  </si>
  <si>
    <t>unsinn,</t>
  </si>
  <si>
    <t>unser</t>
  </si>
  <si>
    <t>vater</t>
  </si>
  <si>
    <t>uns</t>
  </si>
  <si>
    <t>abendessen</t>
  </si>
  <si>
    <t>erzählt.</t>
  </si>
  <si>
    <t>Testsätze in Kleinschreibung</t>
  </si>
  <si>
    <t>Korrekte Schreibung (groß = 1; klein = 0)</t>
  </si>
  <si>
    <t>Schreibung Testperson (groß = 1; klein = 0)</t>
  </si>
  <si>
    <t/>
  </si>
  <si>
    <t>Testsätze in der ausgewählter Schreibung</t>
  </si>
  <si>
    <t>Satzanfänge</t>
  </si>
  <si>
    <t>Konkreta</t>
  </si>
  <si>
    <t>Abstrakta</t>
  </si>
  <si>
    <t>Nominalisierungen</t>
  </si>
  <si>
    <t>Sonstige</t>
  </si>
  <si>
    <t>Kleinschreibung</t>
  </si>
  <si>
    <t>Desubstantivierungen</t>
  </si>
  <si>
    <t>Name</t>
  </si>
  <si>
    <t>Screeningtest zur Groß- und Kleinschreibung</t>
  </si>
  <si>
    <t>für die Sekundarstufe 1</t>
  </si>
  <si>
    <t>Betreff</t>
  </si>
  <si>
    <t>Body</t>
  </si>
  <si>
    <t>E-Mail</t>
  </si>
  <si>
    <t>Adresse</t>
  </si>
  <si>
    <t>BBC:</t>
  </si>
  <si>
    <t>Substant.</t>
  </si>
  <si>
    <t>mit  Art.</t>
  </si>
  <si>
    <t>Kleinschr</t>
  </si>
  <si>
    <t>GKS</t>
  </si>
  <si>
    <t>Name der Schülerin/des Schülers:</t>
  </si>
  <si>
    <t>Klasse</t>
  </si>
  <si>
    <t xml:space="preserve">Testergebnis von: </t>
  </si>
  <si>
    <t>Großschreibung</t>
  </si>
  <si>
    <t>Die Nominalphrase enthält …</t>
  </si>
  <si>
    <t>Adjektivattribute nach Artikel</t>
  </si>
  <si>
    <t>Anfänge von Titeln</t>
  </si>
  <si>
    <t>Sonstige Kleinschreibungen</t>
  </si>
  <si>
    <t>von 8</t>
  </si>
  <si>
    <t>von 16</t>
  </si>
  <si>
    <t>von 4</t>
  </si>
  <si>
    <t>von 1</t>
  </si>
  <si>
    <t>von 7</t>
  </si>
  <si>
    <t>von 3</t>
  </si>
  <si>
    <t>Screeningtest zur Groß- und Kleinschreibung für die Sekundarstufe 1</t>
  </si>
  <si>
    <t xml:space="preserve">   einen Artikel</t>
  </si>
  <si>
    <t xml:space="preserve">   ein Adjektivattribut</t>
  </si>
  <si>
    <t xml:space="preserve">   einen Artikel und ein Adjektivattribut</t>
  </si>
  <si>
    <t xml:space="preserve">   keinen  Artikel und kein Adjektivattribut</t>
  </si>
  <si>
    <t>Klassenstufe:</t>
  </si>
  <si>
    <t>Schreibung Testperson (groß = WAHR; klein = FALSCH)</t>
  </si>
  <si>
    <t>Pädagogische</t>
  </si>
  <si>
    <t>Prof. Dr. Iris Rautenberg, Alicia Hückmann</t>
  </si>
  <si>
    <t>Freiburg</t>
  </si>
  <si>
    <t>Hochschule</t>
  </si>
  <si>
    <t>Kompetenzentwicklung Großschreibung in der Sekundarstufe (KeGS)</t>
  </si>
  <si>
    <t>Dr. Stefan Wahl, Dr. Vanessa Siegel</t>
  </si>
  <si>
    <t>Ludwigsburg</t>
  </si>
  <si>
    <t>gefördert von der Deutschen Forschungsgemeinschaft (DFG)</t>
  </si>
  <si>
    <t xml:space="preserve">    gefördert von Deutschen Forschungsgemeinschaft (DFG)</t>
  </si>
  <si>
    <r>
      <t xml:space="preserve">Pädagogische                       </t>
    </r>
    <r>
      <rPr>
        <i/>
        <sz val="8"/>
        <color theme="1"/>
        <rFont val="Calibri"/>
        <family val="2"/>
      </rPr>
      <t>Prof. Dr. Iris Rautenberg, Alicia Hückmann</t>
    </r>
  </si>
  <si>
    <t>von 124</t>
  </si>
  <si>
    <t>Auswertung</t>
  </si>
  <si>
    <t>Anfänge</t>
  </si>
  <si>
    <t>Bewertung</t>
  </si>
  <si>
    <t>von</t>
  </si>
  <si>
    <t>Anfang von Titel</t>
  </si>
  <si>
    <t>Satzinterne Großschreibung</t>
  </si>
  <si>
    <t>Substantive</t>
  </si>
  <si>
    <t>Syntaktische Kontexte der Substantive</t>
  </si>
  <si>
    <t>mit Artikel (ohne Attribut)</t>
  </si>
  <si>
    <t>mit Attribut (ohne Artikel</t>
  </si>
  <si>
    <t>mit Artikel und mit Attribut</t>
  </si>
  <si>
    <t>ohne Artikel und ohne Attribut</t>
  </si>
  <si>
    <t>Land</t>
  </si>
  <si>
    <t>Titel</t>
  </si>
  <si>
    <t>Anredepronomen</t>
  </si>
  <si>
    <t>Attribut nach Artikel</t>
  </si>
  <si>
    <t>sonstige Kleinschreibung</t>
  </si>
  <si>
    <t>Name:</t>
  </si>
  <si>
    <t>Codewort:</t>
  </si>
  <si>
    <t>Klasse:</t>
  </si>
  <si>
    <t>E-Mail:</t>
  </si>
  <si>
    <t>Einverst.</t>
  </si>
  <si>
    <t>Datum:</t>
  </si>
  <si>
    <t>Uhrzeit:</t>
  </si>
  <si>
    <t>Maximum</t>
  </si>
  <si>
    <t>Bewertungen</t>
  </si>
  <si>
    <t>Anzahl Richtge</t>
  </si>
  <si>
    <t>eher sicher</t>
  </si>
  <si>
    <t>eher unsicher</t>
  </si>
  <si>
    <t>Namen, Länder</t>
  </si>
  <si>
    <t>von 2</t>
  </si>
  <si>
    <t>Name, Land</t>
  </si>
  <si>
    <t>Dieser Screeningtest ermöglicht eine schnelle Erfassung der Leistungen von Schülerinnen und Schülern der Sekundarstufe 1 in der Groß-/Kleinschreibung. Die Bearbeitung dauert ca. zehn Minuten. Es wird automatisch eine Beurteilung der Groß-/Kleinschreibleistung insgesamt sowie eine Bewertung der Leistung bei verschiedenen  Fällen groß- oder kleinzuschreibender  Wörter erstellt.  Bei Schülerinnen und Schülern mit Schwächen in der Rechtschreibung können die Ergebnisse zur differenzierten Förderung genutzt werden. Zu beachten ist aber, dass der Test im Sinne eines Screenings nur eine schnelle, erste Beurteilung liefert. Für eine sichere, individuelle Leistungsdiagnose sollten weitere diagnostische Verfahren eingesetzt werden.</t>
  </si>
  <si>
    <t>Initialen/Codename (anonym):</t>
  </si>
  <si>
    <t>Codename</t>
  </si>
  <si>
    <t>Summe Bearbeitung</t>
  </si>
  <si>
    <t>Email an uns?:</t>
  </si>
  <si>
    <t>taucheranzugs</t>
  </si>
  <si>
    <t>versammlungen,</t>
  </si>
  <si>
    <t>Ich bin einverstanden, dass das Testergebnis auch an die Forschungsgruppe KeGS  der Päd. Hochschulen Ludwigsburg und Freiburg geschickt wird.</t>
  </si>
  <si>
    <t>Ich bin nicht einverstanden.</t>
  </si>
  <si>
    <t>Einverständnis</t>
  </si>
  <si>
    <t>Der Test kann erst bearbeitet werden, wenn die Startseite vollständig ausgefüllt ist.  --&gt; Unten auf den Reiter "Start" klicken</t>
  </si>
  <si>
    <t>Klicke in den folgenden 16 Sätzen alle Wörter an, die großgeschrieben werden.</t>
  </si>
  <si>
    <t>Summe</t>
  </si>
  <si>
    <t xml:space="preserve">Pädagogische      </t>
  </si>
  <si>
    <t xml:space="preserve">Hochschule      </t>
  </si>
  <si>
    <t xml:space="preserve">Freiburg      </t>
  </si>
  <si>
    <t xml:space="preserve">       Kompetenzentwicklung Großschreibung (KeGS)</t>
  </si>
  <si>
    <t>Startseite vollständig ausgefüllt:</t>
  </si>
  <si>
    <t>Test vollständig ausgefüllt:</t>
  </si>
  <si>
    <t>Ergebnisse anzeigen:</t>
  </si>
  <si>
    <t>/228</t>
  </si>
  <si>
    <t>Länge der E-Mail:</t>
  </si>
  <si>
    <t>Online-Tutorial zur Groß-/Kleinschreibung</t>
  </si>
  <si>
    <t>Nach Abschluss der Testbearbeitung wird auf der Seite "Ergebnis" das Testergebnis detailliert angezeigt. Außerdem wird automatisch eine kurze E-Mail mit den Basisdaten  erstellt, die über das E-Mail-System des Schülers/der Schülerin an die Lehrkraft geschickt werden kann. Die E-Mail kann zuerst eingesehen und muss dann selbst abgeschickt werden (Senden-Button).</t>
  </si>
  <si>
    <r>
      <t>(z.B.   "</t>
    </r>
    <r>
      <rPr>
        <b/>
        <sz val="10"/>
        <color rgb="FF0000FF"/>
        <rFont val="Calibri"/>
        <family val="2"/>
      </rPr>
      <t>K</t>
    </r>
    <r>
      <rPr>
        <sz val="10"/>
        <color theme="1"/>
        <rFont val="Calibri"/>
        <family val="2"/>
      </rPr>
      <t>üche", "</t>
    </r>
    <r>
      <rPr>
        <b/>
        <sz val="10"/>
        <color rgb="FF0000FF"/>
        <rFont val="Calibri"/>
        <family val="2"/>
      </rPr>
      <t>S</t>
    </r>
    <r>
      <rPr>
        <sz val="10"/>
        <color theme="1"/>
        <rFont val="Calibri"/>
        <family val="2"/>
      </rPr>
      <t>ee", "</t>
    </r>
    <r>
      <rPr>
        <b/>
        <sz val="10"/>
        <color rgb="FF0000FF"/>
        <rFont val="Calibri"/>
        <family val="2"/>
      </rPr>
      <t>T</t>
    </r>
    <r>
      <rPr>
        <sz val="10"/>
        <color theme="1"/>
        <rFont val="Calibri"/>
        <family val="2"/>
      </rPr>
      <t>aucheranzug")</t>
    </r>
  </si>
  <si>
    <r>
      <t>(z.B.   "</t>
    </r>
    <r>
      <rPr>
        <b/>
        <sz val="10"/>
        <color rgb="FF0000FF"/>
        <rFont val="Calibri"/>
        <family val="2"/>
      </rPr>
      <t>E</t>
    </r>
    <r>
      <rPr>
        <sz val="10"/>
        <color theme="1"/>
        <rFont val="Calibri"/>
        <family val="2"/>
      </rPr>
      <t>rkenntnisse", "</t>
    </r>
    <r>
      <rPr>
        <b/>
        <sz val="10"/>
        <color rgb="FF0000FF"/>
        <rFont val="Calibri"/>
        <family val="2"/>
      </rPr>
      <t>K</t>
    </r>
    <r>
      <rPr>
        <sz val="10"/>
        <color theme="1"/>
        <rFont val="Calibri"/>
        <family val="2"/>
      </rPr>
      <t>rankheit", "</t>
    </r>
    <r>
      <rPr>
        <b/>
        <sz val="10"/>
        <color rgb="FF0000FF"/>
        <rFont val="Calibri"/>
        <family val="2"/>
      </rPr>
      <t>R</t>
    </r>
    <r>
      <rPr>
        <sz val="10"/>
        <color theme="1"/>
        <rFont val="Calibri"/>
        <family val="2"/>
      </rPr>
      <t>uhe")</t>
    </r>
  </si>
  <si>
    <r>
      <t xml:space="preserve">(z.B.  "langes </t>
    </r>
    <r>
      <rPr>
        <b/>
        <sz val="10"/>
        <color rgb="FF0000FF"/>
        <rFont val="Calibri"/>
        <family val="2"/>
      </rPr>
      <t>S</t>
    </r>
    <r>
      <rPr>
        <sz val="10"/>
        <color theme="1"/>
        <rFont val="Calibri"/>
        <family val="2"/>
      </rPr>
      <t xml:space="preserve">chlafen", "das </t>
    </r>
    <r>
      <rPr>
        <b/>
        <sz val="10"/>
        <color rgb="FF0000FF"/>
        <rFont val="Calibri"/>
        <family val="2"/>
      </rPr>
      <t>D</t>
    </r>
    <r>
      <rPr>
        <sz val="10"/>
        <color theme="1"/>
        <rFont val="Calibri"/>
        <family val="2"/>
      </rPr>
      <t>enken")</t>
    </r>
  </si>
  <si>
    <r>
      <t xml:space="preserve">(z.B.  "ein </t>
    </r>
    <r>
      <rPr>
        <b/>
        <sz val="10"/>
        <color rgb="FF0000FF"/>
        <rFont val="Calibri"/>
        <family val="2"/>
      </rPr>
      <t>G</t>
    </r>
    <r>
      <rPr>
        <sz val="10"/>
        <color theme="1"/>
        <rFont val="Calibri"/>
        <family val="2"/>
      </rPr>
      <t xml:space="preserve">erücht", "das </t>
    </r>
    <r>
      <rPr>
        <b/>
        <sz val="10"/>
        <color rgb="FF0000FF"/>
        <rFont val="Calibri"/>
        <family val="2"/>
      </rPr>
      <t>D</t>
    </r>
    <r>
      <rPr>
        <sz val="10"/>
        <color theme="1"/>
        <rFont val="Calibri"/>
        <family val="2"/>
      </rPr>
      <t>enken")</t>
    </r>
  </si>
  <si>
    <r>
      <t xml:space="preserve">(z.B. "langes </t>
    </r>
    <r>
      <rPr>
        <b/>
        <sz val="10"/>
        <color rgb="FF0000FF"/>
        <rFont val="Calibri"/>
        <family val="2"/>
      </rPr>
      <t>S</t>
    </r>
    <r>
      <rPr>
        <sz val="10"/>
        <color theme="1"/>
        <rFont val="Calibri"/>
        <family val="2"/>
      </rPr>
      <t xml:space="preserve">chlafen", "saftiges </t>
    </r>
    <r>
      <rPr>
        <b/>
        <sz val="10"/>
        <color rgb="FF0000FF"/>
        <rFont val="Calibri"/>
        <family val="2"/>
      </rPr>
      <t>G</t>
    </r>
    <r>
      <rPr>
        <sz val="10"/>
        <color theme="1"/>
        <rFont val="Calibri"/>
        <family val="2"/>
      </rPr>
      <t>rün")</t>
    </r>
  </si>
  <si>
    <r>
      <t xml:space="preserve">(z.B. "ein lautes </t>
    </r>
    <r>
      <rPr>
        <b/>
        <sz val="10"/>
        <color rgb="FF0000FF"/>
        <rFont val="Calibri"/>
        <family val="2"/>
      </rPr>
      <t>L</t>
    </r>
    <r>
      <rPr>
        <sz val="10"/>
        <color theme="1"/>
        <rFont val="Calibri"/>
        <family val="2"/>
      </rPr>
      <t xml:space="preserve">achen", "die sportliche </t>
    </r>
    <r>
      <rPr>
        <b/>
        <sz val="10"/>
        <color rgb="FF0000FF"/>
        <rFont val="Calibri"/>
        <family val="2"/>
      </rPr>
      <t>N</t>
    </r>
    <r>
      <rPr>
        <sz val="10"/>
        <color theme="1"/>
        <rFont val="Calibri"/>
        <family val="2"/>
      </rPr>
      <t>ette")</t>
    </r>
  </si>
  <si>
    <r>
      <t xml:space="preserve">(z.B. "lachen über </t>
    </r>
    <r>
      <rPr>
        <b/>
        <sz val="10"/>
        <color rgb="FF0000FF"/>
        <rFont val="Calibri"/>
        <family val="2"/>
      </rPr>
      <t>U</t>
    </r>
    <r>
      <rPr>
        <sz val="10"/>
        <color theme="1"/>
        <rFont val="Calibri"/>
        <family val="2"/>
      </rPr>
      <t xml:space="preserve">nsinn", "für ihn ist </t>
    </r>
    <r>
      <rPr>
        <b/>
        <sz val="10"/>
        <color rgb="FF0000FF"/>
        <rFont val="Calibri"/>
        <family val="2"/>
      </rPr>
      <t>S</t>
    </r>
    <r>
      <rPr>
        <sz val="10"/>
        <color theme="1"/>
        <rFont val="Calibri"/>
        <family val="2"/>
      </rPr>
      <t>chwimmen")</t>
    </r>
  </si>
  <si>
    <r>
      <t>(z.B. "</t>
    </r>
    <r>
      <rPr>
        <b/>
        <sz val="10"/>
        <color rgb="FF0000FF"/>
        <rFont val="Calibri"/>
        <family val="2"/>
      </rPr>
      <t>H</t>
    </r>
    <r>
      <rPr>
        <sz val="10"/>
        <color theme="1"/>
        <rFont val="Calibri"/>
        <family val="2"/>
      </rPr>
      <t>enry", "</t>
    </r>
    <r>
      <rPr>
        <b/>
        <sz val="10"/>
        <color rgb="FF0000FF"/>
        <rFont val="Calibri"/>
        <family val="2"/>
      </rPr>
      <t>I</t>
    </r>
    <r>
      <rPr>
        <sz val="10"/>
        <color theme="1"/>
        <rFont val="Calibri"/>
        <family val="2"/>
      </rPr>
      <t>ndien")</t>
    </r>
  </si>
  <si>
    <r>
      <t xml:space="preserve">(z.B. "Was glauben </t>
    </r>
    <r>
      <rPr>
        <b/>
        <sz val="10"/>
        <color rgb="FF0000FF"/>
        <rFont val="Calibri"/>
        <family val="2"/>
      </rPr>
      <t>S</t>
    </r>
    <r>
      <rPr>
        <sz val="10"/>
        <color theme="1"/>
        <rFont val="Calibri"/>
        <family val="2"/>
      </rPr>
      <t xml:space="preserve">ie denn, wer </t>
    </r>
    <r>
      <rPr>
        <b/>
        <sz val="10"/>
        <color rgb="FF0000FF"/>
        <rFont val="Calibri"/>
        <family val="2"/>
      </rPr>
      <t>S</t>
    </r>
    <r>
      <rPr>
        <sz val="10"/>
        <color theme="1"/>
        <rFont val="Calibri"/>
        <family val="2"/>
      </rPr>
      <t>ie sind?")</t>
    </r>
  </si>
  <si>
    <r>
      <t>(z.B. "</t>
    </r>
    <r>
      <rPr>
        <b/>
        <sz val="10"/>
        <color rgb="FF0000FF"/>
        <rFont val="Calibri"/>
        <family val="2"/>
      </rPr>
      <t>A</t>
    </r>
    <r>
      <rPr>
        <sz val="10"/>
        <color theme="1"/>
        <rFont val="Calibri"/>
        <family val="2"/>
      </rPr>
      <t>m Wochenende ist ...", "</t>
    </r>
    <r>
      <rPr>
        <b/>
        <sz val="10"/>
        <color rgb="FF0000FF"/>
        <rFont val="Calibri"/>
        <family val="2"/>
      </rPr>
      <t>A</t>
    </r>
    <r>
      <rPr>
        <sz val="10"/>
        <color theme="1"/>
        <rFont val="Calibri"/>
        <family val="2"/>
      </rPr>
      <t>ls die Rektorin ...")</t>
    </r>
  </si>
  <si>
    <r>
      <t xml:space="preserve">(z.B. "die </t>
    </r>
    <r>
      <rPr>
        <b/>
        <sz val="10"/>
        <color rgb="FF0000FF"/>
        <rFont val="Calibri"/>
        <family val="2"/>
      </rPr>
      <t>s</t>
    </r>
    <r>
      <rPr>
        <sz val="10"/>
        <color theme="1"/>
        <rFont val="Calibri"/>
        <family val="2"/>
      </rPr>
      <t xml:space="preserve">portliche Nette", "einen </t>
    </r>
    <r>
      <rPr>
        <b/>
        <sz val="10"/>
        <color rgb="FF0000FF"/>
        <rFont val="Calibri"/>
        <family val="2"/>
      </rPr>
      <t>s</t>
    </r>
    <r>
      <rPr>
        <sz val="10"/>
        <color theme="1"/>
        <rFont val="Calibri"/>
        <family val="2"/>
      </rPr>
      <t>chlimmen Streit")</t>
    </r>
  </si>
  <si>
    <r>
      <t xml:space="preserve">(z.B. "weil sie </t>
    </r>
    <r>
      <rPr>
        <b/>
        <sz val="10"/>
        <color rgb="FF0000FF"/>
        <rFont val="Calibri"/>
        <family val="2"/>
      </rPr>
      <t>s</t>
    </r>
    <r>
      <rPr>
        <sz val="10"/>
        <color theme="1"/>
        <rFont val="Calibri"/>
        <family val="2"/>
      </rPr>
      <t xml:space="preserve">chuld ist", "dass er </t>
    </r>
    <r>
      <rPr>
        <b/>
        <sz val="10"/>
        <color rgb="FF0000FF"/>
        <rFont val="Calibri"/>
        <family val="2"/>
      </rPr>
      <t>r</t>
    </r>
    <r>
      <rPr>
        <sz val="10"/>
        <color theme="1"/>
        <rFont val="Calibri"/>
        <family val="2"/>
      </rPr>
      <t>echt hatte")</t>
    </r>
  </si>
  <si>
    <r>
      <t xml:space="preserve">(z.B. "… </t>
    </r>
    <r>
      <rPr>
        <b/>
        <sz val="10"/>
        <color rgb="FF0000FF"/>
        <rFont val="Calibri"/>
        <family val="2"/>
      </rPr>
      <t>d</t>
    </r>
    <r>
      <rPr>
        <sz val="10"/>
        <color theme="1"/>
        <rFont val="Calibri"/>
        <family val="2"/>
      </rPr>
      <t xml:space="preserve">as </t>
    </r>
    <r>
      <rPr>
        <b/>
        <sz val="10"/>
        <color rgb="FF0000FF"/>
        <rFont val="Calibri"/>
        <family val="2"/>
      </rPr>
      <t>e</t>
    </r>
    <r>
      <rPr>
        <sz val="10"/>
        <color theme="1"/>
        <rFont val="Calibri"/>
        <family val="2"/>
      </rPr>
      <t xml:space="preserve">r </t>
    </r>
    <r>
      <rPr>
        <b/>
        <sz val="10"/>
        <color rgb="FF0000FF"/>
        <rFont val="Calibri"/>
        <family val="2"/>
      </rPr>
      <t>s</t>
    </r>
    <r>
      <rPr>
        <sz val="10"/>
        <color theme="1"/>
        <rFont val="Calibri"/>
        <family val="2"/>
      </rPr>
      <t xml:space="preserve">ich </t>
    </r>
    <r>
      <rPr>
        <b/>
        <sz val="10"/>
        <color rgb="FF0000FF"/>
        <rFont val="Calibri"/>
        <family val="2"/>
      </rPr>
      <t>l</t>
    </r>
    <r>
      <rPr>
        <sz val="10"/>
        <color theme="1"/>
        <rFont val="Calibri"/>
        <family val="2"/>
      </rPr>
      <t xml:space="preserve">eisten </t>
    </r>
    <r>
      <rPr>
        <b/>
        <sz val="10"/>
        <color rgb="FF0000FF"/>
        <rFont val="Calibri"/>
        <family val="2"/>
      </rPr>
      <t>k</t>
    </r>
    <r>
      <rPr>
        <sz val="10"/>
        <color theme="1"/>
        <rFont val="Calibri"/>
        <family val="2"/>
      </rPr>
      <t>ann.")</t>
    </r>
  </si>
  <si>
    <r>
      <t xml:space="preserve">(z.B. "die Ausstellung </t>
    </r>
    <r>
      <rPr>
        <b/>
        <sz val="10"/>
        <color rgb="FF0000FF"/>
        <rFont val="Calibri"/>
        <family val="2"/>
      </rPr>
      <t>H</t>
    </r>
    <r>
      <rPr>
        <sz val="10"/>
        <color theme="1"/>
        <rFont val="Calibri"/>
        <family val="2"/>
      </rPr>
      <t>eimische Wälder")</t>
    </r>
  </si>
  <si>
    <t>sicher</t>
  </si>
  <si>
    <t>unsicher</t>
  </si>
  <si>
    <t>Test anzeigen</t>
  </si>
  <si>
    <t>Startseite ausgefüllt</t>
  </si>
  <si>
    <t>Alle items bearbeitet</t>
  </si>
  <si>
    <t>Test beendet</t>
  </si>
  <si>
    <t>Alle Items bearbeitet</t>
  </si>
  <si>
    <r>
      <t xml:space="preserve">Für unsere Forschung ist es wichtig, möglichst viele Daten über die Groß-/Kleinschreibung von Schülerinnen und Schülern zu erhalten. Daher wären wir sehr dankbar, wenn wir das Testergebnis auch erhalten würden. Wenn Du/Sie damit einverstanden bist/sind, wird die E-Mail mit den Ergebnissen auch an uns geschickt. Die Daten sind </t>
    </r>
    <r>
      <rPr>
        <b/>
        <sz val="11"/>
        <color theme="1"/>
        <rFont val="Aptos Narrow"/>
        <family val="2"/>
        <scheme val="minor"/>
      </rPr>
      <t>anonym</t>
    </r>
    <r>
      <rPr>
        <sz val="11"/>
        <color theme="1"/>
        <rFont val="Aptos Narrow"/>
        <family val="2"/>
        <scheme val="minor"/>
      </rPr>
      <t xml:space="preserve"> und werden ausschließlich für Forschungszwecke verwendet. Die E-Mail-Adresse des Absenders (Schüler/in) wird nicht gespeichert. Die Lehrkraft erhält die E-Mail dann als "Black-Carbon-Copy" (BCC), d.h. die E-Mail-Adresse der Lehrkraft ist für uns nicht sichtbar.</t>
    </r>
  </si>
  <si>
    <t>Emailadresse der Lehrkraft (Ergebnisse):</t>
  </si>
  <si>
    <t>man</t>
  </si>
  <si>
    <t>nicht</t>
  </si>
  <si>
    <t>machen</t>
  </si>
  <si>
    <t>konnte.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</si>
</sst>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1" x14ac:knownFonts="1">
    <font>
      <sz val="11"/>
      <color theme="1"/>
      <name val="Aptos Narrow"/>
      <family val="2"/>
      <scheme val="minor"/>
    </font>
    <font>
      <sz val="10"/>
      <color theme="1"/>
      <name val="Aptos Narrow"/>
      <family val="2"/>
      <scheme val="minor"/>
    </font>
    <font>
      <b/>
      <sz val="11"/>
      <color theme="1"/>
      <name val="Aptos Narrow"/>
      <family val="2"/>
      <scheme val="minor"/>
    </font>
    <font>
      <b/>
      <sz val="14"/>
      <color theme="9" tint="-0.249977111117893"/>
      <name val="Aptos Narrow"/>
      <family val="2"/>
      <scheme val="minor"/>
    </font>
    <font>
      <b/>
      <sz val="14"/>
      <color rgb="FFC00000"/>
      <name val="Aptos Narrow"/>
      <family val="2"/>
      <scheme val="minor"/>
    </font>
    <font>
      <u/>
      <sz val="11"/>
      <color theme="10"/>
      <name val="Aptos Narrow"/>
      <family val="2"/>
      <scheme val="minor"/>
    </font>
    <font>
      <b/>
      <sz val="14"/>
      <color theme="1"/>
      <name val="Aptos Narrow"/>
      <family val="2"/>
      <scheme val="minor"/>
    </font>
    <font>
      <sz val="11"/>
      <color rgb="FF000000"/>
      <name val="Aptos Narrow"/>
      <family val="2"/>
    </font>
    <font>
      <sz val="12"/>
      <color theme="1"/>
      <name val="Aptos Narrow"/>
      <family val="2"/>
      <scheme val="minor"/>
    </font>
    <font>
      <sz val="8"/>
      <name val="Aptos Narrow"/>
      <family val="2"/>
      <scheme val="minor"/>
    </font>
    <font>
      <sz val="8"/>
      <color theme="1"/>
      <name val="Aptos Narrow"/>
      <family val="2"/>
      <scheme val="minor"/>
    </font>
    <font>
      <sz val="14"/>
      <color rgb="FF0000FF"/>
      <name val="Calibri"/>
      <family val="2"/>
    </font>
    <font>
      <sz val="11"/>
      <color theme="1"/>
      <name val="Calibri"/>
      <family val="2"/>
    </font>
    <font>
      <sz val="14"/>
      <color theme="1"/>
      <name val="Calibri"/>
      <family val="2"/>
    </font>
    <font>
      <sz val="9"/>
      <color theme="1"/>
      <name val="Calibri"/>
      <family val="2"/>
    </font>
    <font>
      <b/>
      <sz val="9"/>
      <color theme="1"/>
      <name val="Calibri"/>
      <family val="2"/>
    </font>
    <font>
      <sz val="8"/>
      <color theme="1"/>
      <name val="Calibri"/>
      <family val="2"/>
    </font>
    <font>
      <b/>
      <sz val="11"/>
      <color rgb="FFC00000"/>
      <name val="Aptos Narrow"/>
      <family val="2"/>
      <scheme val="minor"/>
    </font>
    <font>
      <b/>
      <i/>
      <sz val="12"/>
      <color rgb="FFC00000"/>
      <name val="Calibri"/>
      <family val="2"/>
    </font>
    <font>
      <sz val="12"/>
      <color theme="1"/>
      <name val="Calibri"/>
      <family val="2"/>
    </font>
    <font>
      <sz val="10"/>
      <color theme="1"/>
      <name val="Calibri"/>
      <family val="2"/>
    </font>
    <font>
      <b/>
      <sz val="12"/>
      <color rgb="FFC00000"/>
      <name val="Calibri"/>
      <family val="2"/>
    </font>
    <font>
      <b/>
      <sz val="10"/>
      <color theme="1"/>
      <name val="Calibri"/>
      <family val="2"/>
    </font>
    <font>
      <b/>
      <i/>
      <sz val="10"/>
      <color theme="1"/>
      <name val="Calibri"/>
      <family val="2"/>
    </font>
    <font>
      <b/>
      <sz val="8"/>
      <color theme="1"/>
      <name val="Calibri"/>
      <family val="2"/>
    </font>
    <font>
      <sz val="7"/>
      <color theme="1"/>
      <name val="Calibri"/>
      <family val="2"/>
    </font>
    <font>
      <i/>
      <sz val="8"/>
      <color theme="1"/>
      <name val="Calibri"/>
      <family val="2"/>
    </font>
    <font>
      <sz val="9"/>
      <color theme="1"/>
      <name val="Aptos Narrow"/>
      <family val="2"/>
      <scheme val="minor"/>
    </font>
    <font>
      <sz val="11"/>
      <name val="Aptos Narrow"/>
      <family val="2"/>
      <scheme val="minor"/>
    </font>
    <font>
      <sz val="11"/>
      <name val="Calibri"/>
      <family val="2"/>
    </font>
    <font>
      <b/>
      <sz val="14"/>
      <color rgb="FFC00000"/>
      <name val="Calibri"/>
      <family val="2"/>
    </font>
    <font>
      <sz val="11"/>
      <color rgb="FFF0F5D7"/>
      <name val="Aptos Narrow"/>
      <family val="2"/>
      <scheme val="minor"/>
    </font>
    <font>
      <b/>
      <sz val="16"/>
      <color theme="1"/>
      <name val="Aptos Narrow"/>
      <family val="2"/>
      <scheme val="minor"/>
    </font>
    <font>
      <b/>
      <u/>
      <sz val="10"/>
      <color rgb="FFF0FFD7"/>
      <name val="Aptos Narrow"/>
      <family val="2"/>
      <scheme val="minor"/>
    </font>
    <font>
      <sz val="14"/>
      <color rgb="FF0000FF"/>
      <name val="Aptos Narrow"/>
      <family val="2"/>
      <scheme val="minor"/>
    </font>
    <font>
      <i/>
      <sz val="9"/>
      <color theme="1"/>
      <name val="Calibri"/>
      <family val="2"/>
    </font>
    <font>
      <b/>
      <sz val="9"/>
      <color rgb="FFC00000"/>
      <name val="Calibri"/>
      <family val="2"/>
    </font>
    <font>
      <sz val="11"/>
      <color rgb="FF0000FF"/>
      <name val="Aptos Narrow"/>
      <family val="2"/>
      <scheme val="minor"/>
    </font>
    <font>
      <b/>
      <sz val="12"/>
      <color rgb="FFC00000"/>
      <name val="Aptos Narrow"/>
      <family val="2"/>
      <scheme val="minor"/>
    </font>
    <font>
      <b/>
      <sz val="10"/>
      <color rgb="FFC00000"/>
      <name val="Aptos Narrow"/>
      <family val="2"/>
      <scheme val="minor"/>
    </font>
    <font>
      <sz val="10"/>
      <name val="Calibri"/>
      <family val="2"/>
    </font>
    <font>
      <u/>
      <sz val="10"/>
      <color theme="10"/>
      <name val="Aptos Narrow"/>
      <family val="2"/>
      <scheme val="minor"/>
    </font>
    <font>
      <b/>
      <sz val="12"/>
      <color rgb="FF0000FF"/>
      <name val="Calibri"/>
      <family val="2"/>
    </font>
    <font>
      <b/>
      <sz val="10"/>
      <color rgb="FF0000FF"/>
      <name val="Calibri"/>
      <family val="2"/>
    </font>
    <font>
      <b/>
      <sz val="10"/>
      <color rgb="FFF0F5D7"/>
      <name val="Calibri"/>
      <family val="2"/>
    </font>
    <font>
      <b/>
      <sz val="11"/>
      <color rgb="FF0000FF"/>
      <name val="Aptos Narrow"/>
      <family val="2"/>
      <scheme val="minor"/>
    </font>
    <font>
      <b/>
      <sz val="11"/>
      <color theme="1"/>
      <name val="Calibri"/>
      <family val="2"/>
    </font>
    <font>
      <sz val="12"/>
      <name val="Aptos Narrow"/>
      <family val="2"/>
      <scheme val="minor"/>
    </font>
    <font>
      <sz val="11"/>
      <color theme="0"/>
      <name val="Aptos Narrow"/>
      <family val="2"/>
      <scheme val="minor"/>
    </font>
    <font>
      <b/>
      <u/>
      <sz val="14"/>
      <color rgb="FFFF0000"/>
      <name val="Aptos Narrow"/>
      <family val="2"/>
      <scheme val="minor"/>
    </font>
    <font>
      <sz val="8"/>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0F5D7"/>
        <bgColor indexed="64"/>
      </patternFill>
    </fill>
    <fill>
      <patternFill patternType="solid">
        <fgColor theme="5" tint="0.79998168889431442"/>
        <bgColor indexed="64"/>
      </patternFill>
    </fill>
  </fills>
  <borders count="38">
    <border>
      <left/>
      <right/>
      <top/>
      <bottom/>
      <diagonal/>
    </border>
    <border>
      <left/>
      <right style="thick">
        <color auto="1"/>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ck">
        <color auto="1"/>
      </left>
      <right/>
      <top style="thin">
        <color auto="1"/>
      </top>
      <bottom/>
      <diagonal/>
    </border>
    <border>
      <left style="thick">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thick">
        <color auto="1"/>
      </top>
      <bottom/>
      <diagonal/>
    </border>
    <border>
      <left style="thick">
        <color auto="1"/>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ck">
        <color auto="1"/>
      </right>
      <top/>
      <bottom style="thick">
        <color auto="1"/>
      </bottom>
      <diagonal/>
    </border>
    <border>
      <left/>
      <right/>
      <top/>
      <bottom style="thick">
        <color auto="1"/>
      </bottom>
      <diagonal/>
    </border>
    <border>
      <left style="thick">
        <color auto="1"/>
      </left>
      <right style="thin">
        <color auto="1"/>
      </right>
      <top/>
      <bottom style="thick">
        <color auto="1"/>
      </bottom>
      <diagonal/>
    </border>
    <border>
      <left style="medium">
        <color auto="1"/>
      </left>
      <right/>
      <top/>
      <bottom style="thick">
        <color auto="1"/>
      </bottom>
      <diagonal/>
    </border>
    <border>
      <left/>
      <right style="medium">
        <color auto="1"/>
      </right>
      <top/>
      <bottom style="thick">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bottom/>
      <diagonal/>
    </border>
    <border>
      <left/>
      <right/>
      <top/>
      <bottom style="medium">
        <color theme="0" tint="-0.34998626667073579"/>
      </bottom>
      <diagonal/>
    </border>
    <border>
      <left/>
      <right/>
      <top/>
      <bottom style="medium">
        <color auto="1"/>
      </bottom>
      <diagonal/>
    </border>
  </borders>
  <cellStyleXfs count="2">
    <xf numFmtId="0" fontId="0" fillId="0" borderId="0"/>
    <xf numFmtId="0" fontId="5" fillId="0" borderId="0" applyNumberFormat="0" applyFill="0" applyBorder="0" applyAlignment="0" applyProtection="0"/>
  </cellStyleXfs>
  <cellXfs count="217">
    <xf numFmtId="0" fontId="0" fillId="0" borderId="0" xfId="0"/>
    <xf numFmtId="0" fontId="0" fillId="5" borderId="0" xfId="0" applyFill="1"/>
    <xf numFmtId="0" fontId="0" fillId="5" borderId="0" xfId="0" applyFill="1" applyAlignment="1">
      <alignment horizontal="center" vertical="center"/>
    </xf>
    <xf numFmtId="0" fontId="5" fillId="0" borderId="0" xfId="1" applyFill="1" applyAlignment="1" applyProtection="1"/>
    <xf numFmtId="0" fontId="8" fillId="0" borderId="0" xfId="0" applyFont="1"/>
    <xf numFmtId="0" fontId="22" fillId="5" borderId="7" xfId="0" applyFont="1" applyFill="1" applyBorder="1"/>
    <xf numFmtId="0" fontId="20" fillId="5" borderId="7" xfId="0" applyFont="1" applyFill="1" applyBorder="1"/>
    <xf numFmtId="0" fontId="22" fillId="5" borderId="0" xfId="0" applyFont="1" applyFill="1"/>
    <xf numFmtId="0" fontId="20" fillId="5" borderId="0" xfId="0" applyFont="1" applyFill="1"/>
    <xf numFmtId="0" fontId="20" fillId="5" borderId="10" xfId="0" applyFont="1" applyFill="1" applyBorder="1"/>
    <xf numFmtId="0" fontId="22" fillId="5" borderId="10" xfId="0" applyFont="1" applyFill="1" applyBorder="1"/>
    <xf numFmtId="0" fontId="31" fillId="0" borderId="0" xfId="0" applyFont="1"/>
    <xf numFmtId="0" fontId="0" fillId="0" borderId="11" xfId="0" applyBorder="1"/>
    <xf numFmtId="0" fontId="0" fillId="0" borderId="7" xfId="0" applyBorder="1"/>
    <xf numFmtId="0" fontId="0" fillId="0" borderId="4" xfId="0" applyBorder="1"/>
    <xf numFmtId="0" fontId="0" fillId="5" borderId="1" xfId="0" applyFill="1" applyBorder="1"/>
    <xf numFmtId="0" fontId="14" fillId="2" borderId="0" xfId="0" applyFont="1" applyFill="1"/>
    <xf numFmtId="0" fontId="14" fillId="2" borderId="0" xfId="0" applyFont="1" applyFill="1" applyAlignment="1">
      <alignment horizontal="left"/>
    </xf>
    <xf numFmtId="0" fontId="14" fillId="2" borderId="0" xfId="0" applyFont="1" applyFill="1" applyAlignment="1">
      <alignment horizontal="right"/>
    </xf>
    <xf numFmtId="0" fontId="14" fillId="5" borderId="1" xfId="0" applyFont="1" applyFill="1" applyBorder="1"/>
    <xf numFmtId="0" fontId="14" fillId="5" borderId="0" xfId="0" applyFont="1" applyFill="1"/>
    <xf numFmtId="0" fontId="14" fillId="2" borderId="0" xfId="0" applyFont="1" applyFill="1" applyAlignment="1">
      <alignment horizontal="left" vertical="center"/>
    </xf>
    <xf numFmtId="0" fontId="15" fillId="2" borderId="0" xfId="0" applyFont="1" applyFill="1"/>
    <xf numFmtId="0" fontId="0" fillId="5" borderId="0" xfId="0" applyFill="1" applyAlignment="1">
      <alignment wrapText="1"/>
    </xf>
    <xf numFmtId="0" fontId="2" fillId="5" borderId="0" xfId="0" applyFont="1" applyFill="1"/>
    <xf numFmtId="0" fontId="2" fillId="5" borderId="0" xfId="0" applyFont="1" applyFill="1" applyAlignment="1">
      <alignment vertical="center"/>
    </xf>
    <xf numFmtId="0" fontId="3" fillId="5" borderId="0" xfId="0" applyFont="1" applyFill="1"/>
    <xf numFmtId="0" fontId="0" fillId="3" borderId="6" xfId="0" applyFill="1" applyBorder="1"/>
    <xf numFmtId="0" fontId="13" fillId="3" borderId="7" xfId="0" applyFont="1" applyFill="1" applyBorder="1"/>
    <xf numFmtId="0" fontId="11" fillId="3" borderId="7" xfId="0" applyFont="1" applyFill="1" applyBorder="1"/>
    <xf numFmtId="0" fontId="11" fillId="3" borderId="13" xfId="0" applyFont="1" applyFill="1" applyBorder="1"/>
    <xf numFmtId="0" fontId="11" fillId="5" borderId="0" xfId="0" applyFont="1" applyFill="1"/>
    <xf numFmtId="0" fontId="11" fillId="5" borderId="1" xfId="0" applyFont="1" applyFill="1" applyBorder="1"/>
    <xf numFmtId="0" fontId="13" fillId="5" borderId="0" xfId="0" applyFont="1" applyFill="1"/>
    <xf numFmtId="0" fontId="13" fillId="5" borderId="1" xfId="0" applyFont="1" applyFill="1" applyBorder="1"/>
    <xf numFmtId="0" fontId="0" fillId="5" borderId="0" xfId="0" applyFill="1" applyProtection="1">
      <protection locked="0" hidden="1"/>
    </xf>
    <xf numFmtId="0" fontId="0" fillId="6" borderId="18" xfId="0" applyFill="1" applyBorder="1" applyProtection="1">
      <protection locked="0" hidden="1"/>
    </xf>
    <xf numFmtId="0" fontId="0" fillId="0" borderId="0" xfId="0" applyProtection="1">
      <protection locked="0" hidden="1"/>
    </xf>
    <xf numFmtId="0" fontId="0" fillId="0" borderId="1" xfId="0" applyBorder="1" applyProtection="1">
      <protection locked="0" hidden="1"/>
    </xf>
    <xf numFmtId="0" fontId="0" fillId="0" borderId="0" xfId="0" applyAlignment="1" applyProtection="1">
      <alignment horizontal="center"/>
      <protection locked="0" hidden="1"/>
    </xf>
    <xf numFmtId="0" fontId="0" fillId="0" borderId="1" xfId="0" applyBorder="1" applyAlignment="1" applyProtection="1">
      <alignment horizontal="center"/>
      <protection locked="0" hidden="1"/>
    </xf>
    <xf numFmtId="0" fontId="14" fillId="5" borderId="0" xfId="0" applyFont="1" applyFill="1" applyProtection="1">
      <protection locked="0" hidden="1"/>
    </xf>
    <xf numFmtId="0" fontId="14" fillId="6" borderId="18" xfId="0" applyFont="1" applyFill="1" applyBorder="1" applyProtection="1">
      <protection locked="0" hidden="1"/>
    </xf>
    <xf numFmtId="0" fontId="14" fillId="0" borderId="0" xfId="0" applyFont="1" applyProtection="1">
      <protection locked="0" hidden="1"/>
    </xf>
    <xf numFmtId="0" fontId="14" fillId="0" borderId="1" xfId="0" applyFont="1" applyBorder="1" applyProtection="1">
      <protection locked="0" hidden="1"/>
    </xf>
    <xf numFmtId="0" fontId="14" fillId="0" borderId="0" xfId="0" applyFont="1" applyAlignment="1" applyProtection="1">
      <alignment horizontal="center"/>
      <protection locked="0" hidden="1"/>
    </xf>
    <xf numFmtId="0" fontId="14" fillId="0" borderId="1" xfId="0" applyFont="1" applyBorder="1" applyAlignment="1" applyProtection="1">
      <alignment horizontal="center"/>
      <protection locked="0" hidden="1"/>
    </xf>
    <xf numFmtId="0" fontId="2" fillId="0" borderId="0" xfId="0" applyFont="1" applyProtection="1">
      <protection locked="0" hidden="1"/>
    </xf>
    <xf numFmtId="0" fontId="2" fillId="0" borderId="0" xfId="0" applyFont="1" applyAlignment="1" applyProtection="1">
      <alignment horizontal="left"/>
      <protection locked="0" hidden="1"/>
    </xf>
    <xf numFmtId="0" fontId="11" fillId="5" borderId="0" xfId="0" applyFont="1" applyFill="1" applyProtection="1">
      <protection locked="0" hidden="1"/>
    </xf>
    <xf numFmtId="0" fontId="1" fillId="6" borderId="19" xfId="0" applyFont="1" applyFill="1" applyBorder="1" applyAlignment="1" applyProtection="1">
      <alignment horizontal="center"/>
      <protection locked="0" hidden="1"/>
    </xf>
    <xf numFmtId="0" fontId="0" fillId="0" borderId="2" xfId="0" applyBorder="1" applyProtection="1">
      <protection locked="0" hidden="1"/>
    </xf>
    <xf numFmtId="0" fontId="0" fillId="0" borderId="3" xfId="0" applyBorder="1" applyProtection="1">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5" xfId="0" applyBorder="1" applyAlignment="1" applyProtection="1">
      <alignment horizontal="center"/>
      <protection locked="0" hidden="1"/>
    </xf>
    <xf numFmtId="0" fontId="13" fillId="5" borderId="0" xfId="0" applyFont="1" applyFill="1" applyProtection="1">
      <protection locked="0" hidden="1"/>
    </xf>
    <xf numFmtId="0" fontId="1" fillId="6" borderId="18" xfId="0" applyFont="1" applyFill="1" applyBorder="1" applyAlignment="1" applyProtection="1">
      <alignment horizontal="center"/>
      <protection locked="0" hidden="1"/>
    </xf>
    <xf numFmtId="0" fontId="1" fillId="0" borderId="0" xfId="0" applyFont="1" applyProtection="1">
      <protection locked="0" hidden="1"/>
    </xf>
    <xf numFmtId="0" fontId="1" fillId="0" borderId="1" xfId="0" applyFont="1" applyBorder="1" applyProtection="1">
      <protection locked="0" hidden="1"/>
    </xf>
    <xf numFmtId="0" fontId="0" fillId="0" borderId="0" xfId="0" applyProtection="1">
      <protection locked="0"/>
    </xf>
    <xf numFmtId="0" fontId="0" fillId="0" borderId="1" xfId="0" applyBorder="1" applyProtection="1">
      <protection locked="0"/>
    </xf>
    <xf numFmtId="0" fontId="6"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7" xfId="0" applyBorder="1" applyProtection="1">
      <protection locked="0"/>
    </xf>
    <xf numFmtId="0" fontId="0" fillId="0" borderId="7" xfId="0" applyBorder="1" applyAlignment="1" applyProtection="1">
      <alignment horizontal="center"/>
      <protection locked="0"/>
    </xf>
    <xf numFmtId="0" fontId="0" fillId="0" borderId="4" xfId="0"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Border="1" applyAlignment="1" applyProtection="1">
      <alignment horizontal="center"/>
      <protection locked="0"/>
    </xf>
    <xf numFmtId="0" fontId="0" fillId="0" borderId="10" xfId="0" applyBorder="1" applyProtection="1">
      <protection locked="0"/>
    </xf>
    <xf numFmtId="0" fontId="0" fillId="0" borderId="0" xfId="0" applyAlignment="1" applyProtection="1">
      <alignment horizontal="left"/>
      <protection locked="0"/>
    </xf>
    <xf numFmtId="0" fontId="32" fillId="0" borderId="5" xfId="0" applyFont="1" applyBorder="1"/>
    <xf numFmtId="0" fontId="0" fillId="0" borderId="2" xfId="0" applyBorder="1" applyProtection="1">
      <protection locked="0"/>
    </xf>
    <xf numFmtId="0" fontId="0" fillId="0" borderId="3" xfId="0" applyBorder="1" applyProtection="1">
      <protection locked="0"/>
    </xf>
    <xf numFmtId="0" fontId="0" fillId="0" borderId="20" xfId="0" applyBorder="1"/>
    <xf numFmtId="0" fontId="0" fillId="0" borderId="21" xfId="0" applyBorder="1"/>
    <xf numFmtId="0" fontId="0" fillId="0" borderId="0" xfId="0" applyAlignment="1">
      <alignment horizontal="left"/>
    </xf>
    <xf numFmtId="164" fontId="0" fillId="0" borderId="0" xfId="0" applyNumberFormat="1" applyAlignment="1" applyProtection="1">
      <alignment horizontal="left"/>
      <protection locked="0"/>
    </xf>
    <xf numFmtId="14" fontId="0" fillId="0" borderId="0" xfId="0" applyNumberFormat="1" applyProtection="1">
      <protection locked="0"/>
    </xf>
    <xf numFmtId="0" fontId="0" fillId="0" borderId="6" xfId="0" applyBorder="1" applyProtection="1">
      <protection locked="0"/>
    </xf>
    <xf numFmtId="0" fontId="0" fillId="0" borderId="13" xfId="0" applyBorder="1" applyProtection="1">
      <protection locked="0"/>
    </xf>
    <xf numFmtId="0" fontId="0" fillId="0" borderId="8"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0" borderId="15" xfId="0" applyBorder="1" applyProtection="1">
      <protection locked="0"/>
    </xf>
    <xf numFmtId="0" fontId="0" fillId="0" borderId="22" xfId="0" applyBorder="1" applyProtection="1">
      <protection locked="0"/>
    </xf>
    <xf numFmtId="0" fontId="0" fillId="0" borderId="16"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8" xfId="0" applyBorder="1"/>
    <xf numFmtId="0" fontId="0" fillId="0" borderId="27"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26" xfId="0" applyBorder="1" applyProtection="1">
      <protection locked="0"/>
    </xf>
    <xf numFmtId="0" fontId="0" fillId="0" borderId="27" xfId="0" applyBorder="1" applyAlignment="1" applyProtection="1">
      <alignment horizontal="center"/>
      <protection locked="0"/>
    </xf>
    <xf numFmtId="0" fontId="0" fillId="0" borderId="27" xfId="0" applyBorder="1"/>
    <xf numFmtId="0" fontId="4" fillId="5" borderId="0" xfId="0" applyFont="1" applyFill="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4" fillId="5" borderId="0" xfId="0" applyFont="1" applyFill="1"/>
    <xf numFmtId="0" fontId="17" fillId="5" borderId="0" xfId="0" applyFont="1" applyFill="1" applyAlignment="1">
      <alignment vertical="center"/>
    </xf>
    <xf numFmtId="0" fontId="17" fillId="5" borderId="0" xfId="0" applyFont="1" applyFill="1" applyAlignment="1">
      <alignment horizontal="center"/>
    </xf>
    <xf numFmtId="0" fontId="4" fillId="5" borderId="1" xfId="0" applyFont="1" applyFill="1" applyBorder="1"/>
    <xf numFmtId="0" fontId="17" fillId="5" borderId="1" xfId="0" applyFont="1" applyFill="1" applyBorder="1" applyAlignment="1">
      <alignment vertical="center"/>
    </xf>
    <xf numFmtId="0" fontId="1" fillId="5" borderId="0" xfId="0" applyFont="1" applyFill="1" applyAlignment="1">
      <alignment vertical="top" wrapText="1"/>
    </xf>
    <xf numFmtId="0" fontId="1" fillId="5" borderId="1" xfId="0" applyFont="1" applyFill="1" applyBorder="1" applyAlignment="1">
      <alignment vertical="top" wrapText="1"/>
    </xf>
    <xf numFmtId="0" fontId="1" fillId="5" borderId="0" xfId="0" applyFont="1" applyFill="1" applyAlignment="1" applyProtection="1">
      <alignment vertical="top" wrapText="1"/>
      <protection locked="0" hidden="1"/>
    </xf>
    <xf numFmtId="0" fontId="0" fillId="2" borderId="0" xfId="0" applyFill="1" applyProtection="1">
      <protection locked="0" hidden="1"/>
    </xf>
    <xf numFmtId="0" fontId="14" fillId="2" borderId="0" xfId="0" applyFont="1" applyFill="1" applyProtection="1">
      <protection locked="0" hidden="1"/>
    </xf>
    <xf numFmtId="0" fontId="1" fillId="2" borderId="0" xfId="0" applyFont="1" applyFill="1" applyAlignment="1" applyProtection="1">
      <alignment vertical="top" wrapText="1"/>
      <protection locked="0" hidden="1"/>
    </xf>
    <xf numFmtId="0" fontId="0" fillId="2" borderId="0" xfId="0" applyFill="1" applyAlignment="1" applyProtection="1">
      <alignment horizontal="center"/>
      <protection locked="0" hidden="1"/>
    </xf>
    <xf numFmtId="0" fontId="35" fillId="2" borderId="0" xfId="0" applyFont="1" applyFill="1"/>
    <xf numFmtId="0" fontId="35" fillId="2" borderId="0" xfId="0" applyFont="1" applyFill="1" applyAlignment="1">
      <alignment horizontal="right"/>
    </xf>
    <xf numFmtId="0" fontId="0" fillId="0" borderId="27" xfId="0" applyBorder="1" applyAlignment="1" applyProtection="1">
      <alignment horizontal="left"/>
      <protection locked="0"/>
    </xf>
    <xf numFmtId="0" fontId="36" fillId="2" borderId="0" xfId="0" applyFont="1" applyFill="1"/>
    <xf numFmtId="0" fontId="0" fillId="5" borderId="0" xfId="0" applyFill="1" applyAlignment="1">
      <alignment vertical="top"/>
    </xf>
    <xf numFmtId="0" fontId="0" fillId="5" borderId="1" xfId="0" applyFill="1" applyBorder="1" applyAlignment="1">
      <alignment vertical="top"/>
    </xf>
    <xf numFmtId="0" fontId="0" fillId="5" borderId="0" xfId="0" applyFill="1" applyAlignment="1" applyProtection="1">
      <alignment vertical="top"/>
      <protection locked="0" hidden="1"/>
    </xf>
    <xf numFmtId="0" fontId="0" fillId="2" borderId="0" xfId="0" applyFill="1" applyAlignment="1" applyProtection="1">
      <alignment vertical="top"/>
      <protection locked="0" hidden="1"/>
    </xf>
    <xf numFmtId="0" fontId="28" fillId="5" borderId="0" xfId="0" applyFont="1" applyFill="1" applyAlignment="1">
      <alignment horizontal="right" vertical="top"/>
    </xf>
    <xf numFmtId="0" fontId="17" fillId="5" borderId="0" xfId="0" applyFont="1" applyFill="1" applyAlignment="1">
      <alignment vertical="top"/>
    </xf>
    <xf numFmtId="0" fontId="37" fillId="3" borderId="8" xfId="0" applyFont="1" applyFill="1" applyBorder="1"/>
    <xf numFmtId="0" fontId="11" fillId="3" borderId="0" xfId="0" applyFont="1" applyFill="1"/>
    <xf numFmtId="0" fontId="11" fillId="3" borderId="14" xfId="0" applyFont="1" applyFill="1" applyBorder="1"/>
    <xf numFmtId="0" fontId="37" fillId="4" borderId="6" xfId="0" applyFont="1" applyFill="1" applyBorder="1"/>
    <xf numFmtId="0" fontId="11" fillId="4" borderId="7" xfId="0" applyFont="1" applyFill="1" applyBorder="1"/>
    <xf numFmtId="0" fontId="11" fillId="4" borderId="13" xfId="0" applyFont="1" applyFill="1" applyBorder="1"/>
    <xf numFmtId="0" fontId="37" fillId="4" borderId="8" xfId="0" applyFont="1" applyFill="1" applyBorder="1"/>
    <xf numFmtId="0" fontId="11" fillId="4" borderId="0" xfId="0" applyFont="1" applyFill="1"/>
    <xf numFmtId="0" fontId="11" fillId="4" borderId="14" xfId="0" applyFont="1" applyFill="1" applyBorder="1"/>
    <xf numFmtId="0" fontId="37" fillId="4" borderId="9" xfId="0" applyFont="1" applyFill="1" applyBorder="1"/>
    <xf numFmtId="0" fontId="11" fillId="4" borderId="10" xfId="0" applyFont="1" applyFill="1" applyBorder="1"/>
    <xf numFmtId="0" fontId="11" fillId="4" borderId="15" xfId="0" applyFont="1" applyFill="1" applyBorder="1"/>
    <xf numFmtId="0" fontId="16" fillId="0" borderId="0" xfId="0" applyFont="1" applyAlignment="1" applyProtection="1">
      <alignment horizontal="center"/>
      <protection locked="0" hidden="1"/>
    </xf>
    <xf numFmtId="0" fontId="28" fillId="6" borderId="17" xfId="0" applyFont="1" applyFill="1" applyBorder="1" applyAlignment="1" applyProtection="1">
      <alignment horizontal="center"/>
      <protection locked="0" hidden="1"/>
    </xf>
    <xf numFmtId="0" fontId="29" fillId="6" borderId="17" xfId="0" applyFont="1" applyFill="1" applyBorder="1" applyAlignment="1" applyProtection="1">
      <alignment horizontal="center"/>
      <protection locked="0" hidden="1"/>
    </xf>
    <xf numFmtId="0" fontId="29" fillId="6" borderId="17" xfId="0" applyFont="1" applyFill="1" applyBorder="1" applyAlignment="1" applyProtection="1">
      <alignment horizontal="left"/>
      <protection locked="0" hidden="1"/>
    </xf>
    <xf numFmtId="0" fontId="0" fillId="6" borderId="18" xfId="0" applyFill="1" applyBorder="1" applyAlignment="1" applyProtection="1">
      <alignment horizontal="center"/>
      <protection locked="0" hidden="1"/>
    </xf>
    <xf numFmtId="0" fontId="38" fillId="5" borderId="0" xfId="0" applyFont="1" applyFill="1"/>
    <xf numFmtId="0" fontId="39" fillId="5" borderId="0" xfId="0" applyFont="1" applyFill="1"/>
    <xf numFmtId="0" fontId="1" fillId="5" borderId="0" xfId="0" applyFont="1" applyFill="1"/>
    <xf numFmtId="0" fontId="0" fillId="0" borderId="0" xfId="0" applyAlignment="1">
      <alignment horizontal="right"/>
    </xf>
    <xf numFmtId="0" fontId="28" fillId="0" borderId="0" xfId="0" applyFont="1"/>
    <xf numFmtId="0" fontId="44" fillId="5" borderId="7" xfId="0" applyFont="1" applyFill="1" applyBorder="1" applyAlignment="1">
      <alignment horizontal="center" vertical="center"/>
    </xf>
    <xf numFmtId="0" fontId="44" fillId="5" borderId="10" xfId="0" applyFont="1" applyFill="1" applyBorder="1" applyAlignment="1">
      <alignment horizontal="center" vertical="center"/>
    </xf>
    <xf numFmtId="0" fontId="45" fillId="5" borderId="0" xfId="0" applyFont="1" applyFill="1"/>
    <xf numFmtId="0" fontId="47" fillId="0" borderId="0" xfId="0" applyFont="1"/>
    <xf numFmtId="0" fontId="28" fillId="0" borderId="27" xfId="0" applyFont="1" applyBorder="1"/>
    <xf numFmtId="0" fontId="28" fillId="0" borderId="2" xfId="0" applyFont="1" applyBorder="1" applyAlignment="1" applyProtection="1">
      <alignment horizontal="center"/>
      <protection locked="0" hidden="1"/>
    </xf>
    <xf numFmtId="0" fontId="28" fillId="0" borderId="0" xfId="0" applyFont="1" applyAlignment="1" applyProtection="1">
      <alignment horizontal="center"/>
      <protection locked="0" hidden="1"/>
    </xf>
    <xf numFmtId="0" fontId="28" fillId="0" borderId="0" xfId="0" applyFont="1" applyAlignment="1" applyProtection="1">
      <alignment horizontal="center"/>
      <protection locked="0"/>
    </xf>
    <xf numFmtId="0" fontId="28" fillId="0" borderId="27" xfId="0" applyFont="1" applyBorder="1" applyAlignment="1" applyProtection="1">
      <alignment horizontal="center"/>
      <protection locked="0"/>
    </xf>
    <xf numFmtId="0" fontId="34" fillId="2" borderId="0" xfId="0" applyFont="1" applyFill="1" applyAlignment="1" applyProtection="1">
      <alignment horizontal="center" vertical="center"/>
      <protection locked="0"/>
    </xf>
    <xf numFmtId="0" fontId="0" fillId="2" borderId="0" xfId="0" applyFill="1" applyProtection="1">
      <protection locked="0"/>
    </xf>
    <xf numFmtId="0" fontId="46" fillId="2" borderId="32" xfId="0" applyFont="1" applyFill="1" applyBorder="1" applyAlignment="1">
      <alignment vertical="center" wrapText="1"/>
    </xf>
    <xf numFmtId="0" fontId="27" fillId="2" borderId="32" xfId="0" applyFont="1" applyFill="1" applyBorder="1" applyAlignment="1">
      <alignment textRotation="90" wrapText="1"/>
    </xf>
    <xf numFmtId="0" fontId="8" fillId="2" borderId="33" xfId="0" applyFont="1" applyFill="1" applyBorder="1"/>
    <xf numFmtId="0" fontId="0" fillId="5" borderId="35" xfId="0" applyFill="1" applyBorder="1"/>
    <xf numFmtId="0" fontId="0" fillId="2" borderId="0" xfId="0" applyFill="1"/>
    <xf numFmtId="0" fontId="10" fillId="2" borderId="0" xfId="0" applyFont="1" applyFill="1"/>
    <xf numFmtId="0" fontId="16" fillId="2" borderId="0" xfId="0" applyFont="1" applyFill="1"/>
    <xf numFmtId="0" fontId="16" fillId="2" borderId="0" xfId="0" applyFont="1" applyFill="1" applyAlignment="1">
      <alignment horizontal="right"/>
    </xf>
    <xf numFmtId="0" fontId="26" fillId="2" borderId="0" xfId="0" applyFont="1" applyFill="1"/>
    <xf numFmtId="0" fontId="10" fillId="2" borderId="0" xfId="0" applyFont="1" applyFill="1" applyAlignment="1">
      <alignment vertical="center"/>
    </xf>
    <xf numFmtId="0" fontId="16" fillId="2" borderId="0" xfId="0" applyFont="1" applyFill="1" applyAlignment="1">
      <alignment vertical="center"/>
    </xf>
    <xf numFmtId="0" fontId="24" fillId="2" borderId="0" xfId="0" applyFont="1" applyFill="1" applyAlignment="1">
      <alignment vertical="center"/>
    </xf>
    <xf numFmtId="0" fontId="16" fillId="2" borderId="0" xfId="0" applyFont="1" applyFill="1" applyAlignment="1">
      <alignment horizontal="right" vertical="center"/>
    </xf>
    <xf numFmtId="0" fontId="12" fillId="5" borderId="0" xfId="0" applyFont="1" applyFill="1"/>
    <xf numFmtId="0" fontId="30" fillId="5" borderId="0" xfId="0" applyFont="1" applyFill="1"/>
    <xf numFmtId="0" fontId="21" fillId="5" borderId="0" xfId="0" applyFont="1" applyFill="1"/>
    <xf numFmtId="0" fontId="19" fillId="5" borderId="0" xfId="0" applyFont="1" applyFill="1" applyAlignment="1">
      <alignment horizontal="right"/>
    </xf>
    <xf numFmtId="0" fontId="42" fillId="5" borderId="0" xfId="0" applyFont="1" applyFill="1"/>
    <xf numFmtId="0" fontId="19" fillId="5" borderId="0" xfId="0" applyFont="1" applyFill="1"/>
    <xf numFmtId="0" fontId="22" fillId="5" borderId="0" xfId="0" applyFont="1" applyFill="1" applyAlignment="1">
      <alignment horizontal="center"/>
    </xf>
    <xf numFmtId="0" fontId="40" fillId="5" borderId="0" xfId="0" applyFont="1" applyFill="1" applyAlignment="1">
      <alignment horizontal="left"/>
    </xf>
    <xf numFmtId="0" fontId="8" fillId="5" borderId="0" xfId="0" applyFont="1" applyFill="1"/>
    <xf numFmtId="0" fontId="8" fillId="5" borderId="35" xfId="0" applyFont="1" applyFill="1" applyBorder="1"/>
    <xf numFmtId="0" fontId="18" fillId="5" borderId="0" xfId="0" applyFont="1" applyFill="1"/>
    <xf numFmtId="0" fontId="27" fillId="5" borderId="0" xfId="0" applyFont="1" applyFill="1" applyAlignment="1">
      <alignment textRotation="90" wrapText="1"/>
    </xf>
    <xf numFmtId="0" fontId="44" fillId="5" borderId="0" xfId="0" applyFont="1" applyFill="1" applyAlignment="1">
      <alignment horizontal="center" vertical="center"/>
    </xf>
    <xf numFmtId="0" fontId="19" fillId="5" borderId="0" xfId="0" applyFont="1" applyFill="1" applyAlignment="1">
      <alignment vertical="top" wrapText="1"/>
    </xf>
    <xf numFmtId="0" fontId="8" fillId="5" borderId="36" xfId="0" applyFont="1" applyFill="1" applyBorder="1"/>
    <xf numFmtId="0" fontId="19" fillId="5" borderId="36" xfId="0" applyFont="1" applyFill="1" applyBorder="1" applyAlignment="1">
      <alignment vertical="top" wrapText="1"/>
    </xf>
    <xf numFmtId="0" fontId="16" fillId="5" borderId="36" xfId="0" applyFont="1" applyFill="1" applyBorder="1" applyAlignment="1">
      <alignment vertical="top" wrapText="1"/>
    </xf>
    <xf numFmtId="0" fontId="8" fillId="5" borderId="34" xfId="0" applyFont="1" applyFill="1" applyBorder="1"/>
    <xf numFmtId="0" fontId="48" fillId="5" borderId="0" xfId="0" applyFont="1" applyFill="1"/>
    <xf numFmtId="0" fontId="20" fillId="0" borderId="0" xfId="0" applyFont="1"/>
    <xf numFmtId="0" fontId="44" fillId="5" borderId="0" xfId="0" applyFont="1" applyFill="1" applyAlignment="1">
      <alignment vertical="center" textRotation="90"/>
    </xf>
    <xf numFmtId="0" fontId="22" fillId="5" borderId="16" xfId="0" applyFont="1" applyFill="1" applyBorder="1"/>
    <xf numFmtId="0" fontId="20" fillId="5" borderId="16" xfId="0" applyFont="1" applyFill="1" applyBorder="1"/>
    <xf numFmtId="0" fontId="44" fillId="5" borderId="16" xfId="0" applyFont="1" applyFill="1" applyBorder="1" applyAlignment="1">
      <alignment horizontal="center" vertical="center"/>
    </xf>
    <xf numFmtId="0" fontId="27" fillId="5" borderId="16" xfId="0" applyFont="1" applyFill="1" applyBorder="1" applyAlignment="1">
      <alignment textRotation="90" wrapText="1"/>
    </xf>
    <xf numFmtId="0" fontId="23" fillId="5" borderId="0" xfId="0" applyFont="1" applyFill="1"/>
    <xf numFmtId="0" fontId="22" fillId="5" borderId="37" xfId="0" applyFont="1" applyFill="1" applyBorder="1"/>
    <xf numFmtId="0" fontId="20" fillId="5" borderId="37" xfId="0" applyFont="1" applyFill="1" applyBorder="1"/>
    <xf numFmtId="0" fontId="44" fillId="5" borderId="37" xfId="0" applyFont="1" applyFill="1" applyBorder="1" applyAlignment="1">
      <alignment horizontal="center" vertical="center"/>
    </xf>
    <xf numFmtId="0" fontId="27" fillId="5" borderId="37" xfId="0" applyFont="1" applyFill="1" applyBorder="1" applyAlignment="1">
      <alignment textRotation="90" wrapText="1"/>
    </xf>
    <xf numFmtId="0" fontId="14" fillId="0" borderId="0" xfId="0" applyFont="1"/>
    <xf numFmtId="0" fontId="14" fillId="0" borderId="0" xfId="0" applyFont="1" applyAlignment="1">
      <alignment horizontal="center"/>
    </xf>
    <xf numFmtId="0" fontId="43" fillId="5" borderId="14" xfId="0" applyFont="1" applyFill="1" applyBorder="1" applyAlignment="1">
      <alignment horizontal="right"/>
    </xf>
    <xf numFmtId="0" fontId="0" fillId="5" borderId="0" xfId="0" applyFill="1" applyAlignment="1">
      <alignment horizontal="center"/>
    </xf>
    <xf numFmtId="0" fontId="0" fillId="5" borderId="0" xfId="0" applyFill="1" applyAlignment="1">
      <alignment horizontal="left" vertical="top" wrapText="1"/>
    </xf>
    <xf numFmtId="0" fontId="2" fillId="5" borderId="14" xfId="0" applyFont="1" applyFill="1" applyBorder="1" applyAlignment="1">
      <alignment horizontal="center" vertical="center"/>
    </xf>
    <xf numFmtId="0" fontId="21" fillId="2" borderId="0" xfId="0" applyFont="1" applyFill="1" applyAlignment="1">
      <alignment horizontal="center" vertical="center"/>
    </xf>
    <xf numFmtId="0" fontId="25" fillId="2" borderId="0" xfId="0" applyFont="1" applyFill="1" applyAlignment="1">
      <alignment horizontal="left" vertical="center"/>
    </xf>
    <xf numFmtId="0" fontId="41" fillId="5" borderId="0" xfId="1" applyFont="1" applyFill="1" applyBorder="1" applyAlignment="1" applyProtection="1">
      <alignment horizontal="center" vertical="center" wrapText="1"/>
      <protection locked="0"/>
    </xf>
    <xf numFmtId="0" fontId="33" fillId="5" borderId="0" xfId="1" applyFont="1" applyFill="1" applyBorder="1" applyAlignment="1" applyProtection="1">
      <alignment horizontal="center" vertical="center" wrapText="1"/>
      <protection locked="0"/>
    </xf>
    <xf numFmtId="0" fontId="22" fillId="2" borderId="31"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49" fillId="2" borderId="32" xfId="1" applyFont="1" applyFill="1" applyBorder="1" applyAlignment="1" applyProtection="1">
      <alignment horizontal="center" vertical="center" wrapText="1"/>
      <protection locked="0"/>
    </xf>
    <xf numFmtId="0" fontId="44" fillId="5" borderId="16" xfId="0" applyFont="1" applyFill="1" applyBorder="1" applyAlignment="1">
      <alignment horizontal="center" vertical="center" textRotation="90"/>
    </xf>
    <xf numFmtId="0" fontId="44" fillId="5" borderId="0" xfId="0" applyFont="1" applyFill="1" applyAlignment="1">
      <alignment horizontal="center" vertical="center" textRotation="90"/>
    </xf>
    <xf numFmtId="0" fontId="44" fillId="5" borderId="37" xfId="0" applyFont="1" applyFill="1" applyBorder="1" applyAlignment="1">
      <alignment horizontal="center" vertical="center" textRotation="90"/>
    </xf>
    <xf numFmtId="0" fontId="50" fillId="5" borderId="16" xfId="0" applyFont="1" applyFill="1" applyBorder="1" applyAlignment="1">
      <alignment horizontal="left" vertical="center" wrapText="1"/>
    </xf>
    <xf numFmtId="0" fontId="50" fillId="5" borderId="0" xfId="0" applyFont="1" applyFill="1" applyAlignment="1">
      <alignment horizontal="left" vertical="center" wrapText="1"/>
    </xf>
    <xf numFmtId="0" fontId="50" fillId="5" borderId="37" xfId="0" applyFont="1" applyFill="1" applyBorder="1" applyAlignment="1">
      <alignment horizontal="left" vertical="center" wrapText="1"/>
    </xf>
  </cellXfs>
  <cellStyles count="2">
    <cellStyle name="Link" xfId="1" builtinId="8"/>
    <cellStyle name="Standard" xfId="0" builtinId="0"/>
  </cellStyles>
  <dxfs count="27">
    <dxf>
      <font>
        <color theme="1"/>
      </font>
      <fill>
        <patternFill>
          <bgColor rgb="FFFFCCCC"/>
        </patternFill>
      </fill>
    </dxf>
    <dxf>
      <font>
        <color theme="1"/>
      </font>
      <fill>
        <patternFill>
          <bgColor theme="6" tint="0.79998168889431442"/>
        </patternFill>
      </fill>
    </dxf>
    <dxf>
      <font>
        <color theme="1"/>
      </font>
      <fill>
        <patternFill>
          <bgColor rgb="FF00B050"/>
        </patternFill>
      </fill>
    </dxf>
    <dxf>
      <font>
        <color theme="1"/>
      </font>
      <fill>
        <patternFill>
          <bgColor rgb="FFFF3300"/>
        </patternFill>
      </fill>
    </dxf>
    <dxf>
      <font>
        <color theme="1"/>
      </font>
      <fill>
        <patternFill>
          <bgColor rgb="FFFF3300"/>
        </patternFill>
      </fill>
    </dxf>
    <dxf>
      <font>
        <color theme="1"/>
      </font>
      <fill>
        <patternFill>
          <bgColor rgb="FFFFCCCC"/>
        </patternFill>
      </fill>
    </dxf>
    <dxf>
      <font>
        <color theme="1"/>
      </font>
      <fill>
        <patternFill>
          <bgColor theme="6" tint="0.79998168889431442"/>
        </patternFill>
      </fill>
    </dxf>
    <dxf>
      <font>
        <color theme="1"/>
      </font>
      <fill>
        <patternFill>
          <bgColor rgb="FF00B050"/>
        </patternFill>
      </fill>
    </dxf>
    <dxf>
      <font>
        <color rgb="FF0000FF"/>
      </font>
      <fill>
        <patternFill>
          <bgColor rgb="FFFFFF00"/>
        </patternFill>
      </fill>
      <border>
        <left style="thin">
          <color rgb="FF0000FF"/>
        </left>
        <right style="thin">
          <color rgb="FF0000FF"/>
        </right>
        <top style="thin">
          <color rgb="FF0000FF"/>
        </top>
        <bottom style="thin">
          <color rgb="FF0000FF"/>
        </bottom>
        <vertical/>
        <horizontal/>
      </border>
    </dxf>
    <dxf>
      <font>
        <color rgb="FFF0FFD7"/>
      </font>
    </dxf>
    <dxf>
      <font>
        <b/>
        <i val="0"/>
        <color theme="1"/>
      </font>
    </dxf>
    <dxf>
      <font>
        <color auto="1"/>
      </font>
    </dxf>
    <dxf>
      <font>
        <color rgb="FF0000FF"/>
      </font>
      <fill>
        <patternFill>
          <bgColor rgb="FF0000FF"/>
        </patternFill>
      </fill>
    </dxf>
    <dxf>
      <font>
        <color rgb="FFF0F5D7"/>
      </font>
    </dxf>
    <dxf>
      <font>
        <color theme="0" tint="-0.14996795556505021"/>
      </font>
    </dxf>
    <dxf>
      <font>
        <color theme="0" tint="-4.9989318521683403E-2"/>
      </font>
    </dxf>
    <dxf>
      <font>
        <color rgb="FFF0F5D7"/>
      </font>
    </dxf>
    <dxf>
      <font>
        <color rgb="FF0000FF"/>
      </font>
    </dxf>
    <dxf>
      <border>
        <right style="thin">
          <color rgb="FFC00000"/>
        </right>
        <bottom style="thin">
          <color rgb="FFC00000"/>
        </bottom>
        <vertical/>
        <horizontal/>
      </border>
    </dxf>
    <dxf>
      <border>
        <right style="thin">
          <color rgb="FFC00000"/>
        </right>
        <top style="thin">
          <color rgb="FFC00000"/>
        </top>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bottom style="thin">
          <color rgb="FFC00000"/>
        </bottom>
        <vertical/>
        <horizontal/>
      </border>
    </dxf>
    <dxf>
      <border>
        <top style="thin">
          <color rgb="FFC00000"/>
        </top>
        <vertical/>
        <horizontal/>
      </border>
    </dxf>
    <dxf>
      <border>
        <left style="thin">
          <color rgb="FFC00000"/>
        </left>
        <top style="thin">
          <color rgb="FFC00000"/>
        </top>
        <bottom style="thin">
          <color rgb="FFC00000"/>
        </bottom>
        <vertical/>
        <horizontal/>
      </border>
    </dxf>
  </dxfs>
  <tableStyles count="0" defaultTableStyle="TableStyleMedium2" defaultPivotStyle="PivotStyleLight16"/>
  <colors>
    <mruColors>
      <color rgb="FF0000FF"/>
      <color rgb="FFFFCCCC"/>
      <color rgb="FFFF3300"/>
      <color rgb="FFF0F5D7"/>
      <color rgb="FFF5FFD7"/>
      <color rgb="FFF0FFD7"/>
      <color rgb="FFCCFFCC"/>
      <color rgb="FFFFFFCC"/>
      <color rgb="FFFF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6" lockText="1" noThreeD="1"/>
</file>

<file path=xl/ctrlProps/ctrlProp10.xml><?xml version="1.0" encoding="utf-8"?>
<formControlPr xmlns="http://schemas.microsoft.com/office/spreadsheetml/2009/9/main" objectType="CheckBox" fmlaLink="FT10" lockText="1" noThreeD="1"/>
</file>

<file path=xl/ctrlProps/ctrlProp100.xml><?xml version="1.0" encoding="utf-8"?>
<formControlPr xmlns="http://schemas.microsoft.com/office/spreadsheetml/2009/9/main" objectType="CheckBox" fmlaLink="FX58" lockText="1" noThreeD="1"/>
</file>

<file path=xl/ctrlProps/ctrlProp101.xml><?xml version="1.0" encoding="utf-8"?>
<formControlPr xmlns="http://schemas.microsoft.com/office/spreadsheetml/2009/9/main" objectType="CheckBox" fmlaLink="FY58" lockText="1" noThreeD="1"/>
</file>

<file path=xl/ctrlProps/ctrlProp102.xml><?xml version="1.0" encoding="utf-8"?>
<formControlPr xmlns="http://schemas.microsoft.com/office/spreadsheetml/2009/9/main" objectType="CheckBox" fmlaLink="FZ58" lockText="1" noThreeD="1"/>
</file>

<file path=xl/ctrlProps/ctrlProp103.xml><?xml version="1.0" encoding="utf-8"?>
<formControlPr xmlns="http://schemas.microsoft.com/office/spreadsheetml/2009/9/main" objectType="CheckBox" fmlaLink="GA58" lockText="1" noThreeD="1"/>
</file>

<file path=xl/ctrlProps/ctrlProp104.xml><?xml version="1.0" encoding="utf-8"?>
<formControlPr xmlns="http://schemas.microsoft.com/office/spreadsheetml/2009/9/main" objectType="CheckBox" fmlaLink="GB58" lockText="1" noThreeD="1"/>
</file>

<file path=xl/ctrlProps/ctrlProp105.xml><?xml version="1.0" encoding="utf-8"?>
<formControlPr xmlns="http://schemas.microsoft.com/office/spreadsheetml/2009/9/main" objectType="CheckBox" fmlaLink="GC58" lockText="1" noThreeD="1"/>
</file>

<file path=xl/ctrlProps/ctrlProp106.xml><?xml version="1.0" encoding="utf-8"?>
<formControlPr xmlns="http://schemas.microsoft.com/office/spreadsheetml/2009/9/main" objectType="CheckBox" fmlaLink="FT62" lockText="1" noThreeD="1"/>
</file>

<file path=xl/ctrlProps/ctrlProp107.xml><?xml version="1.0" encoding="utf-8"?>
<formControlPr xmlns="http://schemas.microsoft.com/office/spreadsheetml/2009/9/main" objectType="CheckBox" fmlaLink="FU62" lockText="1" noThreeD="1"/>
</file>

<file path=xl/ctrlProps/ctrlProp108.xml><?xml version="1.0" encoding="utf-8"?>
<formControlPr xmlns="http://schemas.microsoft.com/office/spreadsheetml/2009/9/main" objectType="CheckBox" fmlaLink="FV62" lockText="1" noThreeD="1"/>
</file>

<file path=xl/ctrlProps/ctrlProp109.xml><?xml version="1.0" encoding="utf-8"?>
<formControlPr xmlns="http://schemas.microsoft.com/office/spreadsheetml/2009/9/main" objectType="CheckBox" fmlaLink="FW62" lockText="1" noThreeD="1"/>
</file>

<file path=xl/ctrlProps/ctrlProp11.xml><?xml version="1.0" encoding="utf-8"?>
<formControlPr xmlns="http://schemas.microsoft.com/office/spreadsheetml/2009/9/main" objectType="CheckBox" fmlaLink="FU10" lockText="1" noThreeD="1"/>
</file>

<file path=xl/ctrlProps/ctrlProp110.xml><?xml version="1.0" encoding="utf-8"?>
<formControlPr xmlns="http://schemas.microsoft.com/office/spreadsheetml/2009/9/main" objectType="CheckBox" fmlaLink="FX62" lockText="1" noThreeD="1"/>
</file>

<file path=xl/ctrlProps/ctrlProp111.xml><?xml version="1.0" encoding="utf-8"?>
<formControlPr xmlns="http://schemas.microsoft.com/office/spreadsheetml/2009/9/main" objectType="CheckBox" fmlaLink="FY62" lockText="1" noThreeD="1"/>
</file>

<file path=xl/ctrlProps/ctrlProp112.xml><?xml version="1.0" encoding="utf-8"?>
<formControlPr xmlns="http://schemas.microsoft.com/office/spreadsheetml/2009/9/main" objectType="CheckBox" fmlaLink="FZ62" lockText="1" noThreeD="1"/>
</file>

<file path=xl/ctrlProps/ctrlProp113.xml><?xml version="1.0" encoding="utf-8"?>
<formControlPr xmlns="http://schemas.microsoft.com/office/spreadsheetml/2009/9/main" objectType="CheckBox" fmlaLink="GA62" lockText="1" noThreeD="1"/>
</file>

<file path=xl/ctrlProps/ctrlProp114.xml><?xml version="1.0" encoding="utf-8"?>
<formControlPr xmlns="http://schemas.microsoft.com/office/spreadsheetml/2009/9/main" objectType="CheckBox" fmlaLink="GB62" lockText="1" noThreeD="1"/>
</file>

<file path=xl/ctrlProps/ctrlProp115.xml><?xml version="1.0" encoding="utf-8"?>
<formControlPr xmlns="http://schemas.microsoft.com/office/spreadsheetml/2009/9/main" objectType="CheckBox" fmlaLink="GC62" lockText="1" noThreeD="1"/>
</file>

<file path=xl/ctrlProps/ctrlProp116.xml><?xml version="1.0" encoding="utf-8"?>
<formControlPr xmlns="http://schemas.microsoft.com/office/spreadsheetml/2009/9/main" objectType="CheckBox" fmlaLink="GD62" lockText="1" noThreeD="1"/>
</file>

<file path=xl/ctrlProps/ctrlProp117.xml><?xml version="1.0" encoding="utf-8"?>
<formControlPr xmlns="http://schemas.microsoft.com/office/spreadsheetml/2009/9/main" objectType="CheckBox" fmlaLink="GE62" lockText="1" noThreeD="1"/>
</file>

<file path=xl/ctrlProps/ctrlProp118.xml><?xml version="1.0" encoding="utf-8"?>
<formControlPr xmlns="http://schemas.microsoft.com/office/spreadsheetml/2009/9/main" objectType="CheckBox" fmlaLink="FT66" lockText="1" noThreeD="1"/>
</file>

<file path=xl/ctrlProps/ctrlProp119.xml><?xml version="1.0" encoding="utf-8"?>
<formControlPr xmlns="http://schemas.microsoft.com/office/spreadsheetml/2009/9/main" objectType="CheckBox" fmlaLink="FU66" lockText="1" noThreeD="1"/>
</file>

<file path=xl/ctrlProps/ctrlProp12.xml><?xml version="1.0" encoding="utf-8"?>
<formControlPr xmlns="http://schemas.microsoft.com/office/spreadsheetml/2009/9/main" objectType="CheckBox" fmlaLink="FV10" lockText="1" noThreeD="1"/>
</file>

<file path=xl/ctrlProps/ctrlProp120.xml><?xml version="1.0" encoding="utf-8"?>
<formControlPr xmlns="http://schemas.microsoft.com/office/spreadsheetml/2009/9/main" objectType="CheckBox" fmlaLink="FV66" lockText="1" noThreeD="1"/>
</file>

<file path=xl/ctrlProps/ctrlProp121.xml><?xml version="1.0" encoding="utf-8"?>
<formControlPr xmlns="http://schemas.microsoft.com/office/spreadsheetml/2009/9/main" objectType="CheckBox" fmlaLink="FW66" lockText="1" noThreeD="1"/>
</file>

<file path=xl/ctrlProps/ctrlProp122.xml><?xml version="1.0" encoding="utf-8"?>
<formControlPr xmlns="http://schemas.microsoft.com/office/spreadsheetml/2009/9/main" objectType="CheckBox" fmlaLink="FX66" lockText="1" noThreeD="1"/>
</file>

<file path=xl/ctrlProps/ctrlProp123.xml><?xml version="1.0" encoding="utf-8"?>
<formControlPr xmlns="http://schemas.microsoft.com/office/spreadsheetml/2009/9/main" objectType="CheckBox" fmlaLink="FY66" lockText="1" noThreeD="1"/>
</file>

<file path=xl/ctrlProps/ctrlProp124.xml><?xml version="1.0" encoding="utf-8"?>
<formControlPr xmlns="http://schemas.microsoft.com/office/spreadsheetml/2009/9/main" objectType="CheckBox" fmlaLink="FZ66" lockText="1" noThreeD="1"/>
</file>

<file path=xl/ctrlProps/ctrlProp125.xml><?xml version="1.0" encoding="utf-8"?>
<formControlPr xmlns="http://schemas.microsoft.com/office/spreadsheetml/2009/9/main" objectType="CheckBox" fmlaLink="GA66" lockText="1" noThreeD="1"/>
</file>

<file path=xl/ctrlProps/ctrlProp126.xml><?xml version="1.0" encoding="utf-8"?>
<formControlPr xmlns="http://schemas.microsoft.com/office/spreadsheetml/2009/9/main" objectType="CheckBox" fmlaLink="GB66" lockText="1" noThreeD="1"/>
</file>

<file path=xl/ctrlProps/ctrlProp127.xml><?xml version="1.0" encoding="utf-8"?>
<formControlPr xmlns="http://schemas.microsoft.com/office/spreadsheetml/2009/9/main" objectType="CheckBox" fmlaLink="GC66" lockText="1" noThreeD="1"/>
</file>

<file path=xl/ctrlProps/ctrlProp128.xml><?xml version="1.0" encoding="utf-8"?>
<formControlPr xmlns="http://schemas.microsoft.com/office/spreadsheetml/2009/9/main" objectType="CheckBox" fmlaLink="GD66" lockText="1" noThreeD="1"/>
</file>

<file path=xl/ctrlProps/ctrlProp129.xml><?xml version="1.0" encoding="utf-8"?>
<formControlPr xmlns="http://schemas.microsoft.com/office/spreadsheetml/2009/9/main" objectType="CheckBox" fmlaLink="FT70" lockText="1" noThreeD="1"/>
</file>

<file path=xl/ctrlProps/ctrlProp13.xml><?xml version="1.0" encoding="utf-8"?>
<formControlPr xmlns="http://schemas.microsoft.com/office/spreadsheetml/2009/9/main" objectType="CheckBox" fmlaLink="FW10" lockText="1" noThreeD="1"/>
</file>

<file path=xl/ctrlProps/ctrlProp130.xml><?xml version="1.0" encoding="utf-8"?>
<formControlPr xmlns="http://schemas.microsoft.com/office/spreadsheetml/2009/9/main" objectType="CheckBox" fmlaLink="FU70" lockText="1" noThreeD="1"/>
</file>

<file path=xl/ctrlProps/ctrlProp131.xml><?xml version="1.0" encoding="utf-8"?>
<formControlPr xmlns="http://schemas.microsoft.com/office/spreadsheetml/2009/9/main" objectType="CheckBox" fmlaLink="FV70" lockText="1" noThreeD="1"/>
</file>

<file path=xl/ctrlProps/ctrlProp132.xml><?xml version="1.0" encoding="utf-8"?>
<formControlPr xmlns="http://schemas.microsoft.com/office/spreadsheetml/2009/9/main" objectType="CheckBox" fmlaLink="FW70" lockText="1" noThreeD="1"/>
</file>

<file path=xl/ctrlProps/ctrlProp133.xml><?xml version="1.0" encoding="utf-8"?>
<formControlPr xmlns="http://schemas.microsoft.com/office/spreadsheetml/2009/9/main" objectType="CheckBox" fmlaLink="FX70" lockText="1" noThreeD="1"/>
</file>

<file path=xl/ctrlProps/ctrlProp134.xml><?xml version="1.0" encoding="utf-8"?>
<formControlPr xmlns="http://schemas.microsoft.com/office/spreadsheetml/2009/9/main" objectType="CheckBox" fmlaLink="FY70" lockText="1" noThreeD="1"/>
</file>

<file path=xl/ctrlProps/ctrlProp135.xml><?xml version="1.0" encoding="utf-8"?>
<formControlPr xmlns="http://schemas.microsoft.com/office/spreadsheetml/2009/9/main" objectType="CheckBox" fmlaLink="FZ70" lockText="1" noThreeD="1"/>
</file>

<file path=xl/ctrlProps/ctrlProp136.xml><?xml version="1.0" encoding="utf-8"?>
<formControlPr xmlns="http://schemas.microsoft.com/office/spreadsheetml/2009/9/main" objectType="CheckBox" fmlaLink="GA70" lockText="1" noThreeD="1"/>
</file>

<file path=xl/ctrlProps/ctrlProp137.xml><?xml version="1.0" encoding="utf-8"?>
<formControlPr xmlns="http://schemas.microsoft.com/office/spreadsheetml/2009/9/main" objectType="CheckBox" fmlaLink="GB70" lockText="1" noThreeD="1"/>
</file>

<file path=xl/ctrlProps/ctrlProp138.xml><?xml version="1.0" encoding="utf-8"?>
<formControlPr xmlns="http://schemas.microsoft.com/office/spreadsheetml/2009/9/main" objectType="CheckBox" fmlaLink="GC70" lockText="1" noThreeD="1"/>
</file>

<file path=xl/ctrlProps/ctrlProp139.xml><?xml version="1.0" encoding="utf-8"?>
<formControlPr xmlns="http://schemas.microsoft.com/office/spreadsheetml/2009/9/main" objectType="CheckBox" fmlaLink="GD70" lockText="1" noThreeD="1"/>
</file>

<file path=xl/ctrlProps/ctrlProp14.xml><?xml version="1.0" encoding="utf-8"?>
<formControlPr xmlns="http://schemas.microsoft.com/office/spreadsheetml/2009/9/main" objectType="CheckBox" fmlaLink="FX10" lockText="1" noThreeD="1"/>
</file>

<file path=xl/ctrlProps/ctrlProp140.xml><?xml version="1.0" encoding="utf-8"?>
<formControlPr xmlns="http://schemas.microsoft.com/office/spreadsheetml/2009/9/main" objectType="CheckBox" fmlaLink="GB10" lockText="1" noThreeD="1"/>
</file>

<file path=xl/ctrlProps/ctrlProp141.xml><?xml version="1.0" encoding="utf-8"?>
<formControlPr xmlns="http://schemas.microsoft.com/office/spreadsheetml/2009/9/main" objectType="CheckBox" fmlaLink="FT50" lockText="1" noThreeD="1"/>
</file>

<file path=xl/ctrlProps/ctrlProp142.xml><?xml version="1.0" encoding="utf-8"?>
<formControlPr xmlns="http://schemas.microsoft.com/office/spreadsheetml/2009/9/main" objectType="CheckBox" fmlaLink="FU50" lockText="1" noThreeD="1"/>
</file>

<file path=xl/ctrlProps/ctrlProp143.xml><?xml version="1.0" encoding="utf-8"?>
<formControlPr xmlns="http://schemas.microsoft.com/office/spreadsheetml/2009/9/main" objectType="CheckBox" fmlaLink="FV50" lockText="1" noThreeD="1"/>
</file>

<file path=xl/ctrlProps/ctrlProp144.xml><?xml version="1.0" encoding="utf-8"?>
<formControlPr xmlns="http://schemas.microsoft.com/office/spreadsheetml/2009/9/main" objectType="CheckBox" fmlaLink="FW50" lockText="1" noThreeD="1"/>
</file>

<file path=xl/ctrlProps/ctrlProp145.xml><?xml version="1.0" encoding="utf-8"?>
<formControlPr xmlns="http://schemas.microsoft.com/office/spreadsheetml/2009/9/main" objectType="CheckBox" fmlaLink="FX50" lockText="1" noThreeD="1"/>
</file>

<file path=xl/ctrlProps/ctrlProp146.xml><?xml version="1.0" encoding="utf-8"?>
<formControlPr xmlns="http://schemas.microsoft.com/office/spreadsheetml/2009/9/main" objectType="CheckBox" fmlaLink="FY50" lockText="1" noThreeD="1"/>
</file>

<file path=xl/ctrlProps/ctrlProp147.xml><?xml version="1.0" encoding="utf-8"?>
<formControlPr xmlns="http://schemas.microsoft.com/office/spreadsheetml/2009/9/main" objectType="CheckBox" fmlaLink="FZ50" lockText="1" noThreeD="1"/>
</file>

<file path=xl/ctrlProps/ctrlProp148.xml><?xml version="1.0" encoding="utf-8"?>
<formControlPr xmlns="http://schemas.microsoft.com/office/spreadsheetml/2009/9/main" objectType="CheckBox" fmlaLink="GA50" lockText="1" noThreeD="1"/>
</file>

<file path=xl/ctrlProps/ctrlProp149.xml><?xml version="1.0" encoding="utf-8"?>
<formControlPr xmlns="http://schemas.microsoft.com/office/spreadsheetml/2009/9/main" objectType="CheckBox" fmlaLink="GB50" lockText="1" noThreeD="1"/>
</file>

<file path=xl/ctrlProps/ctrlProp15.xml><?xml version="1.0" encoding="utf-8"?>
<formControlPr xmlns="http://schemas.microsoft.com/office/spreadsheetml/2009/9/main" objectType="CheckBox" fmlaLink="FY10" lockText="1" noThreeD="1"/>
</file>

<file path=xl/ctrlProps/ctrlProp150.xml><?xml version="1.0" encoding="utf-8"?>
<formControlPr xmlns="http://schemas.microsoft.com/office/spreadsheetml/2009/9/main" objectType="CheckBox" fmlaLink="GC50" lockText="1" noThreeD="1"/>
</file>

<file path=xl/ctrlProps/ctrlProp151.xml><?xml version="1.0" encoding="utf-8"?>
<formControlPr xmlns="http://schemas.microsoft.com/office/spreadsheetml/2009/9/main" objectType="CheckBox" fmlaLink="GD50" lockText="1" noThreeD="1"/>
</file>

<file path=xl/ctrlProps/ctrlProp152.xml><?xml version="1.0" encoding="utf-8"?>
<formControlPr xmlns="http://schemas.microsoft.com/office/spreadsheetml/2009/9/main" objectType="CheckBox" fmlaLink="FT54" lockText="1" noThreeD="1"/>
</file>

<file path=xl/ctrlProps/ctrlProp153.xml><?xml version="1.0" encoding="utf-8"?>
<formControlPr xmlns="http://schemas.microsoft.com/office/spreadsheetml/2009/9/main" objectType="CheckBox" fmlaLink="FU54" lockText="1" noThreeD="1"/>
</file>

<file path=xl/ctrlProps/ctrlProp154.xml><?xml version="1.0" encoding="utf-8"?>
<formControlPr xmlns="http://schemas.microsoft.com/office/spreadsheetml/2009/9/main" objectType="CheckBox" fmlaLink="FV54" lockText="1" noThreeD="1"/>
</file>

<file path=xl/ctrlProps/ctrlProp155.xml><?xml version="1.0" encoding="utf-8"?>
<formControlPr xmlns="http://schemas.microsoft.com/office/spreadsheetml/2009/9/main" objectType="CheckBox" fmlaLink="FW54" lockText="1" noThreeD="1"/>
</file>

<file path=xl/ctrlProps/ctrlProp156.xml><?xml version="1.0" encoding="utf-8"?>
<formControlPr xmlns="http://schemas.microsoft.com/office/spreadsheetml/2009/9/main" objectType="CheckBox" fmlaLink="FX54" lockText="1" noThreeD="1"/>
</file>

<file path=xl/ctrlProps/ctrlProp157.xml><?xml version="1.0" encoding="utf-8"?>
<formControlPr xmlns="http://schemas.microsoft.com/office/spreadsheetml/2009/9/main" objectType="CheckBox" fmlaLink="FY54" lockText="1" noThreeD="1"/>
</file>

<file path=xl/ctrlProps/ctrlProp158.xml><?xml version="1.0" encoding="utf-8"?>
<formControlPr xmlns="http://schemas.microsoft.com/office/spreadsheetml/2009/9/main" objectType="CheckBox" fmlaLink="FZ54" lockText="1" noThreeD="1"/>
</file>

<file path=xl/ctrlProps/ctrlProp159.xml><?xml version="1.0" encoding="utf-8"?>
<formControlPr xmlns="http://schemas.microsoft.com/office/spreadsheetml/2009/9/main" objectType="CheckBox" fmlaLink="GA54" lockText="1" noThreeD="1"/>
</file>

<file path=xl/ctrlProps/ctrlProp16.xml><?xml version="1.0" encoding="utf-8"?>
<formControlPr xmlns="http://schemas.microsoft.com/office/spreadsheetml/2009/9/main" objectType="CheckBox" fmlaLink="FZ10" lockText="1" noThreeD="1"/>
</file>

<file path=xl/ctrlProps/ctrlProp160.xml><?xml version="1.0" encoding="utf-8"?>
<formControlPr xmlns="http://schemas.microsoft.com/office/spreadsheetml/2009/9/main" objectType="CheckBox" fmlaLink="GB54" lockText="1" noThreeD="1"/>
</file>

<file path=xl/ctrlProps/ctrlProp161.xml><?xml version="1.0" encoding="utf-8"?>
<formControlPr xmlns="http://schemas.microsoft.com/office/spreadsheetml/2009/9/main" objectType="CheckBox" fmlaLink="GC54" lockText="1" noThreeD="1"/>
</file>

<file path=xl/ctrlProps/ctrlProp162.xml><?xml version="1.0" encoding="utf-8"?>
<formControlPr xmlns="http://schemas.microsoft.com/office/spreadsheetml/2009/9/main" objectType="CheckBox" fmlaLink="GD54" lockText="1" noThreeD="1"/>
</file>

<file path=xl/ctrlProps/ctrlProp163.xml><?xml version="1.0" encoding="utf-8"?>
<formControlPr xmlns="http://schemas.microsoft.com/office/spreadsheetml/2009/9/main" objectType="CheckBox" fmlaLink="GD58" lockText="1" noThreeD="1"/>
</file>

<file path=xl/ctrlProps/ctrlProp164.xml><?xml version="1.0" encoding="utf-8"?>
<formControlPr xmlns="http://schemas.microsoft.com/office/spreadsheetml/2009/9/main" objectType="CheckBox" fmlaLink="GE54" lockText="1" noThreeD="1"/>
</file>

<file path=xl/ctrlProps/ctrlProp165.xml><?xml version="1.0" encoding="utf-8"?>
<formControlPr xmlns="http://schemas.microsoft.com/office/spreadsheetml/2009/9/main" objectType="CheckBox" fmlaLink="GG38" lockText="1" noThreeD="1"/>
</file>

<file path=xl/ctrlProps/ctrlProp166.xml><?xml version="1.0" encoding="utf-8"?>
<formControlPr xmlns="http://schemas.microsoft.com/office/spreadsheetml/2009/9/main" objectType="CheckBox" fmlaLink="GH38" lockText="1" noThreeD="1"/>
</file>

<file path=xl/ctrlProps/ctrlProp167.xml><?xml version="1.0" encoding="utf-8"?>
<formControlPr xmlns="http://schemas.microsoft.com/office/spreadsheetml/2009/9/main" objectType="CheckBox" fmlaLink="FW38" lockText="1" noThreeD="1"/>
</file>

<file path=xl/ctrlProps/ctrlProp168.xml><?xml version="1.0" encoding="utf-8"?>
<formControlPr xmlns="http://schemas.microsoft.com/office/spreadsheetml/2009/9/main" objectType="CheckBox" fmlaLink="FX38" lockText="1" noThreeD="1"/>
</file>

<file path=xl/ctrlProps/ctrlProp169.xml><?xml version="1.0" encoding="utf-8"?>
<formControlPr xmlns="http://schemas.microsoft.com/office/spreadsheetml/2009/9/main" objectType="CheckBox" fmlaLink="FY38" lockText="1" noThreeD="1"/>
</file>

<file path=xl/ctrlProps/ctrlProp17.xml><?xml version="1.0" encoding="utf-8"?>
<formControlPr xmlns="http://schemas.microsoft.com/office/spreadsheetml/2009/9/main" objectType="CheckBox" fmlaLink="GA10" lockText="1" noThreeD="1"/>
</file>

<file path=xl/ctrlProps/ctrlProp170.xml><?xml version="1.0" encoding="utf-8"?>
<formControlPr xmlns="http://schemas.microsoft.com/office/spreadsheetml/2009/9/main" objectType="CheckBox" fmlaLink="FZ38" lockText="1" noThreeD="1"/>
</file>

<file path=xl/ctrlProps/ctrlProp171.xml><?xml version="1.0" encoding="utf-8"?>
<formControlPr xmlns="http://schemas.microsoft.com/office/spreadsheetml/2009/9/main" objectType="CheckBox" fmlaLink="GA38" lockText="1" noThreeD="1"/>
</file>

<file path=xl/ctrlProps/ctrlProp172.xml><?xml version="1.0" encoding="utf-8"?>
<formControlPr xmlns="http://schemas.microsoft.com/office/spreadsheetml/2009/9/main" objectType="CheckBox" fmlaLink="GB38" lockText="1" noThreeD="1"/>
</file>

<file path=xl/ctrlProps/ctrlProp173.xml><?xml version="1.0" encoding="utf-8"?>
<formControlPr xmlns="http://schemas.microsoft.com/office/spreadsheetml/2009/9/main" objectType="CheckBox" fmlaLink="GD38" lockText="1" noThreeD="1"/>
</file>

<file path=xl/ctrlProps/ctrlProp174.xml><?xml version="1.0" encoding="utf-8"?>
<formControlPr xmlns="http://schemas.microsoft.com/office/spreadsheetml/2009/9/main" objectType="CheckBox" fmlaLink="GE38" lockText="1" noThreeD="1"/>
</file>

<file path=xl/ctrlProps/ctrlProp175.xml><?xml version="1.0" encoding="utf-8"?>
<formControlPr xmlns="http://schemas.microsoft.com/office/spreadsheetml/2009/9/main" objectType="CheckBox" fmlaLink="GF38" lockText="1" noThreeD="1"/>
</file>

<file path=xl/ctrlProps/ctrlProp176.xml><?xml version="1.0" encoding="utf-8"?>
<formControlPr xmlns="http://schemas.microsoft.com/office/spreadsheetml/2009/9/main" objectType="CheckBox" fmlaLink="FT42" lockText="1" noThreeD="1"/>
</file>

<file path=xl/ctrlProps/ctrlProp177.xml><?xml version="1.0" encoding="utf-8"?>
<formControlPr xmlns="http://schemas.microsoft.com/office/spreadsheetml/2009/9/main" objectType="CheckBox" fmlaLink="FU42" lockText="1" noThreeD="1"/>
</file>

<file path=xl/ctrlProps/ctrlProp178.xml><?xml version="1.0" encoding="utf-8"?>
<formControlPr xmlns="http://schemas.microsoft.com/office/spreadsheetml/2009/9/main" objectType="CheckBox" fmlaLink="FV42" lockText="1" noThreeD="1"/>
</file>

<file path=xl/ctrlProps/ctrlProp179.xml><?xml version="1.0" encoding="utf-8"?>
<formControlPr xmlns="http://schemas.microsoft.com/office/spreadsheetml/2009/9/main" objectType="CheckBox" fmlaLink="FW42" lockText="1" noThreeD="1"/>
</file>

<file path=xl/ctrlProps/ctrlProp18.xml><?xml version="1.0" encoding="utf-8"?>
<formControlPr xmlns="http://schemas.microsoft.com/office/spreadsheetml/2009/9/main" objectType="CheckBox" fmlaLink="GC10" lockText="1" noThreeD="1"/>
</file>

<file path=xl/ctrlProps/ctrlProp180.xml><?xml version="1.0" encoding="utf-8"?>
<formControlPr xmlns="http://schemas.microsoft.com/office/spreadsheetml/2009/9/main" objectType="CheckBox" fmlaLink="FX42" lockText="1" noThreeD="1"/>
</file>

<file path=xl/ctrlProps/ctrlProp181.xml><?xml version="1.0" encoding="utf-8"?>
<formControlPr xmlns="http://schemas.microsoft.com/office/spreadsheetml/2009/9/main" objectType="CheckBox" fmlaLink="FY42" lockText="1" noThreeD="1"/>
</file>

<file path=xl/ctrlProps/ctrlProp182.xml><?xml version="1.0" encoding="utf-8"?>
<formControlPr xmlns="http://schemas.microsoft.com/office/spreadsheetml/2009/9/main" objectType="CheckBox" fmlaLink="FZ42" lockText="1" noThreeD="1"/>
</file>

<file path=xl/ctrlProps/ctrlProp183.xml><?xml version="1.0" encoding="utf-8"?>
<formControlPr xmlns="http://schemas.microsoft.com/office/spreadsheetml/2009/9/main" objectType="CheckBox" fmlaLink="GA42" lockText="1" noThreeD="1"/>
</file>

<file path=xl/ctrlProps/ctrlProp184.xml><?xml version="1.0" encoding="utf-8"?>
<formControlPr xmlns="http://schemas.microsoft.com/office/spreadsheetml/2009/9/main" objectType="CheckBox" fmlaLink="GB42" lockText="1" noThreeD="1"/>
</file>

<file path=xl/ctrlProps/ctrlProp185.xml><?xml version="1.0" encoding="utf-8"?>
<formControlPr xmlns="http://schemas.microsoft.com/office/spreadsheetml/2009/9/main" objectType="CheckBox" fmlaLink="GC42" lockText="1" noThreeD="1"/>
</file>

<file path=xl/ctrlProps/ctrlProp186.xml><?xml version="1.0" encoding="utf-8"?>
<formControlPr xmlns="http://schemas.microsoft.com/office/spreadsheetml/2009/9/main" objectType="CheckBox" fmlaLink="GD42" lockText="1" noThreeD="1"/>
</file>

<file path=xl/ctrlProps/ctrlProp187.xml><?xml version="1.0" encoding="utf-8"?>
<formControlPr xmlns="http://schemas.microsoft.com/office/spreadsheetml/2009/9/main" objectType="CheckBox" fmlaLink="FT46" lockText="1" noThreeD="1"/>
</file>

<file path=xl/ctrlProps/ctrlProp188.xml><?xml version="1.0" encoding="utf-8"?>
<formControlPr xmlns="http://schemas.microsoft.com/office/spreadsheetml/2009/9/main" objectType="CheckBox" fmlaLink="FU46" lockText="1" noThreeD="1"/>
</file>

<file path=xl/ctrlProps/ctrlProp189.xml><?xml version="1.0" encoding="utf-8"?>
<formControlPr xmlns="http://schemas.microsoft.com/office/spreadsheetml/2009/9/main" objectType="CheckBox" fmlaLink="GG46" lockText="1" noThreeD="1"/>
</file>

<file path=xl/ctrlProps/ctrlProp19.xml><?xml version="1.0" encoding="utf-8"?>
<formControlPr xmlns="http://schemas.microsoft.com/office/spreadsheetml/2009/9/main" objectType="CheckBox" fmlaLink="FT14" lockText="1" noThreeD="1"/>
</file>

<file path=xl/ctrlProps/ctrlProp190.xml><?xml version="1.0" encoding="utf-8"?>
<formControlPr xmlns="http://schemas.microsoft.com/office/spreadsheetml/2009/9/main" objectType="CheckBox" fmlaLink="GH46" lockText="1" noThreeD="1"/>
</file>

<file path=xl/ctrlProps/ctrlProp191.xml><?xml version="1.0" encoding="utf-8"?>
<formControlPr xmlns="http://schemas.microsoft.com/office/spreadsheetml/2009/9/main" objectType="CheckBox" fmlaLink="GI46" lockText="1" noThreeD="1"/>
</file>

<file path=xl/ctrlProps/ctrlProp192.xml><?xml version="1.0" encoding="utf-8"?>
<formControlPr xmlns="http://schemas.microsoft.com/office/spreadsheetml/2009/9/main" objectType="CheckBox" fmlaLink="GJ46" lockText="1" noThreeD="1"/>
</file>

<file path=xl/ctrlProps/ctrlProp193.xml><?xml version="1.0" encoding="utf-8"?>
<formControlPr xmlns="http://schemas.microsoft.com/office/spreadsheetml/2009/9/main" objectType="CheckBox" fmlaLink="FV46" lockText="1" noThreeD="1"/>
</file>

<file path=xl/ctrlProps/ctrlProp194.xml><?xml version="1.0" encoding="utf-8"?>
<formControlPr xmlns="http://schemas.microsoft.com/office/spreadsheetml/2009/9/main" objectType="CheckBox" fmlaLink="FW46" lockText="1" noThreeD="1"/>
</file>

<file path=xl/ctrlProps/ctrlProp195.xml><?xml version="1.0" encoding="utf-8"?>
<formControlPr xmlns="http://schemas.microsoft.com/office/spreadsheetml/2009/9/main" objectType="CheckBox" fmlaLink="FX46" lockText="1" noThreeD="1"/>
</file>

<file path=xl/ctrlProps/ctrlProp196.xml><?xml version="1.0" encoding="utf-8"?>
<formControlPr xmlns="http://schemas.microsoft.com/office/spreadsheetml/2009/9/main" objectType="CheckBox" fmlaLink="FY46" lockText="1" noThreeD="1"/>
</file>

<file path=xl/ctrlProps/ctrlProp197.xml><?xml version="1.0" encoding="utf-8"?>
<formControlPr xmlns="http://schemas.microsoft.com/office/spreadsheetml/2009/9/main" objectType="CheckBox" fmlaLink="FZ46" lockText="1" noThreeD="1"/>
</file>

<file path=xl/ctrlProps/ctrlProp198.xml><?xml version="1.0" encoding="utf-8"?>
<formControlPr xmlns="http://schemas.microsoft.com/office/spreadsheetml/2009/9/main" objectType="CheckBox" fmlaLink="GA46" lockText="1" noThreeD="1"/>
</file>

<file path=xl/ctrlProps/ctrlProp199.xml><?xml version="1.0" encoding="utf-8"?>
<formControlPr xmlns="http://schemas.microsoft.com/office/spreadsheetml/2009/9/main" objectType="CheckBox" fmlaLink="GB46"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FU14" lockText="1" noThreeD="1"/>
</file>

<file path=xl/ctrlProps/ctrlProp200.xml><?xml version="1.0" encoding="utf-8"?>
<formControlPr xmlns="http://schemas.microsoft.com/office/spreadsheetml/2009/9/main" objectType="CheckBox" fmlaLink="GC46" lockText="1" noThreeD="1"/>
</file>

<file path=xl/ctrlProps/ctrlProp201.xml><?xml version="1.0" encoding="utf-8"?>
<formControlPr xmlns="http://schemas.microsoft.com/office/spreadsheetml/2009/9/main" objectType="CheckBox" fmlaLink="GD46" lockText="1" noThreeD="1"/>
</file>

<file path=xl/ctrlProps/ctrlProp202.xml><?xml version="1.0" encoding="utf-8"?>
<formControlPr xmlns="http://schemas.microsoft.com/office/spreadsheetml/2009/9/main" objectType="CheckBox" fmlaLink="GE46" lockText="1" noThreeD="1"/>
</file>

<file path=xl/ctrlProps/ctrlProp203.xml><?xml version="1.0" encoding="utf-8"?>
<formControlPr xmlns="http://schemas.microsoft.com/office/spreadsheetml/2009/9/main" objectType="CheckBox" fmlaLink="GF46" lockText="1" noThreeD="1"/>
</file>

<file path=xl/ctrlProps/ctrlProp204.xml><?xml version="1.0" encoding="utf-8"?>
<formControlPr xmlns="http://schemas.microsoft.com/office/spreadsheetml/2009/9/main" objectType="CheckBox" fmlaLink="GG50" lockText="1" noThreeD="1"/>
</file>

<file path=xl/ctrlProps/ctrlProp205.xml><?xml version="1.0" encoding="utf-8"?>
<formControlPr xmlns="http://schemas.microsoft.com/office/spreadsheetml/2009/9/main" objectType="CheckBox" fmlaLink="GE50" lockText="1" noThreeD="1"/>
</file>

<file path=xl/ctrlProps/ctrlProp206.xml><?xml version="1.0" encoding="utf-8"?>
<formControlPr xmlns="http://schemas.microsoft.com/office/spreadsheetml/2009/9/main" objectType="CheckBox" fmlaLink="GF50" lockText="1" noThreeD="1"/>
</file>

<file path=xl/ctrlProps/ctrlProp207.xml><?xml version="1.0" encoding="utf-8"?>
<formControlPr xmlns="http://schemas.microsoft.com/office/spreadsheetml/2009/9/main" objectType="CheckBox" fmlaLink="FT38" lockText="1" noThreeD="1"/>
</file>

<file path=xl/ctrlProps/ctrlProp208.xml><?xml version="1.0" encoding="utf-8"?>
<formControlPr xmlns="http://schemas.microsoft.com/office/spreadsheetml/2009/9/main" objectType="CheckBox" fmlaLink="FU38" lockText="1" noThreeD="1"/>
</file>

<file path=xl/ctrlProps/ctrlProp209.xml><?xml version="1.0" encoding="utf-8"?>
<formControlPr xmlns="http://schemas.microsoft.com/office/spreadsheetml/2009/9/main" objectType="CheckBox" fmlaLink="FV38" lockText="1" noThreeD="1"/>
</file>

<file path=xl/ctrlProps/ctrlProp21.xml><?xml version="1.0" encoding="utf-8"?>
<formControlPr xmlns="http://schemas.microsoft.com/office/spreadsheetml/2009/9/main" objectType="CheckBox" fmlaLink="FV14" lockText="1" noThreeD="1"/>
</file>

<file path=xl/ctrlProps/ctrlProp22.xml><?xml version="1.0" encoding="utf-8"?>
<formControlPr xmlns="http://schemas.microsoft.com/office/spreadsheetml/2009/9/main" objectType="CheckBox" fmlaLink="FW14" lockText="1" noThreeD="1"/>
</file>

<file path=xl/ctrlProps/ctrlProp23.xml><?xml version="1.0" encoding="utf-8"?>
<formControlPr xmlns="http://schemas.microsoft.com/office/spreadsheetml/2009/9/main" objectType="CheckBox" fmlaLink="FX14" lockText="1" noThreeD="1"/>
</file>

<file path=xl/ctrlProps/ctrlProp24.xml><?xml version="1.0" encoding="utf-8"?>
<formControlPr xmlns="http://schemas.microsoft.com/office/spreadsheetml/2009/9/main" objectType="CheckBox" fmlaLink="FY14" lockText="1" noThreeD="1"/>
</file>

<file path=xl/ctrlProps/ctrlProp25.xml><?xml version="1.0" encoding="utf-8"?>
<formControlPr xmlns="http://schemas.microsoft.com/office/spreadsheetml/2009/9/main" objectType="CheckBox" fmlaLink="FZ14" lockText="1" noThreeD="1"/>
</file>

<file path=xl/ctrlProps/ctrlProp26.xml><?xml version="1.0" encoding="utf-8"?>
<formControlPr xmlns="http://schemas.microsoft.com/office/spreadsheetml/2009/9/main" objectType="CheckBox" fmlaLink="GA14" lockText="1" noThreeD="1"/>
</file>

<file path=xl/ctrlProps/ctrlProp27.xml><?xml version="1.0" encoding="utf-8"?>
<formControlPr xmlns="http://schemas.microsoft.com/office/spreadsheetml/2009/9/main" objectType="CheckBox" fmlaLink="GB14" lockText="1" noThreeD="1"/>
</file>

<file path=xl/ctrlProps/ctrlProp28.xml><?xml version="1.0" encoding="utf-8"?>
<formControlPr xmlns="http://schemas.microsoft.com/office/spreadsheetml/2009/9/main" objectType="CheckBox" fmlaLink="GC14" lockText="1" noThreeD="1"/>
</file>

<file path=xl/ctrlProps/ctrlProp29.xml><?xml version="1.0" encoding="utf-8"?>
<formControlPr xmlns="http://schemas.microsoft.com/office/spreadsheetml/2009/9/main" objectType="CheckBox" fmlaLink="GD14"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FT18" lockText="1" noThreeD="1"/>
</file>

<file path=xl/ctrlProps/ctrlProp31.xml><?xml version="1.0" encoding="utf-8"?>
<formControlPr xmlns="http://schemas.microsoft.com/office/spreadsheetml/2009/9/main" objectType="CheckBox" fmlaLink="FU18" lockText="1" noThreeD="1"/>
</file>

<file path=xl/ctrlProps/ctrlProp32.xml><?xml version="1.0" encoding="utf-8"?>
<formControlPr xmlns="http://schemas.microsoft.com/office/spreadsheetml/2009/9/main" objectType="CheckBox" fmlaLink="GG18" lockText="1" noThreeD="1"/>
</file>

<file path=xl/ctrlProps/ctrlProp33.xml><?xml version="1.0" encoding="utf-8"?>
<formControlPr xmlns="http://schemas.microsoft.com/office/spreadsheetml/2009/9/main" objectType="CheckBox" fmlaLink="GH18" lockText="1" noThreeD="1"/>
</file>

<file path=xl/ctrlProps/ctrlProp34.xml><?xml version="1.0" encoding="utf-8"?>
<formControlPr xmlns="http://schemas.microsoft.com/office/spreadsheetml/2009/9/main" objectType="CheckBox" fmlaLink="GI18" lockText="1" noThreeD="1"/>
</file>

<file path=xl/ctrlProps/ctrlProp35.xml><?xml version="1.0" encoding="utf-8"?>
<formControlPr xmlns="http://schemas.microsoft.com/office/spreadsheetml/2009/9/main" objectType="CheckBox" fmlaLink="FV18" lockText="1" noThreeD="1"/>
</file>

<file path=xl/ctrlProps/ctrlProp36.xml><?xml version="1.0" encoding="utf-8"?>
<formControlPr xmlns="http://schemas.microsoft.com/office/spreadsheetml/2009/9/main" objectType="CheckBox" fmlaLink="FW18" lockText="1" noThreeD="1"/>
</file>

<file path=xl/ctrlProps/ctrlProp37.xml><?xml version="1.0" encoding="utf-8"?>
<formControlPr xmlns="http://schemas.microsoft.com/office/spreadsheetml/2009/9/main" objectType="CheckBox" fmlaLink="FX18" lockText="1" noThreeD="1"/>
</file>

<file path=xl/ctrlProps/ctrlProp38.xml><?xml version="1.0" encoding="utf-8"?>
<formControlPr xmlns="http://schemas.microsoft.com/office/spreadsheetml/2009/9/main" objectType="CheckBox" fmlaLink="FY18" lockText="1" noThreeD="1"/>
</file>

<file path=xl/ctrlProps/ctrlProp39.xml><?xml version="1.0" encoding="utf-8"?>
<formControlPr xmlns="http://schemas.microsoft.com/office/spreadsheetml/2009/9/main" objectType="CheckBox" fmlaLink="FZ18"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GA18" lockText="1" noThreeD="1"/>
</file>

<file path=xl/ctrlProps/ctrlProp41.xml><?xml version="1.0" encoding="utf-8"?>
<formControlPr xmlns="http://schemas.microsoft.com/office/spreadsheetml/2009/9/main" objectType="CheckBox" fmlaLink="GB18" lockText="1" noThreeD="1"/>
</file>

<file path=xl/ctrlProps/ctrlProp42.xml><?xml version="1.0" encoding="utf-8"?>
<formControlPr xmlns="http://schemas.microsoft.com/office/spreadsheetml/2009/9/main" objectType="CheckBox" fmlaLink="GC18" lockText="1" noThreeD="1"/>
</file>

<file path=xl/ctrlProps/ctrlProp43.xml><?xml version="1.0" encoding="utf-8"?>
<formControlPr xmlns="http://schemas.microsoft.com/office/spreadsheetml/2009/9/main" objectType="CheckBox" fmlaLink="GD18" lockText="1" noThreeD="1"/>
</file>

<file path=xl/ctrlProps/ctrlProp44.xml><?xml version="1.0" encoding="utf-8"?>
<formControlPr xmlns="http://schemas.microsoft.com/office/spreadsheetml/2009/9/main" objectType="CheckBox" fmlaLink="GE18" lockText="1" noThreeD="1"/>
</file>

<file path=xl/ctrlProps/ctrlProp45.xml><?xml version="1.0" encoding="utf-8"?>
<formControlPr xmlns="http://schemas.microsoft.com/office/spreadsheetml/2009/9/main" objectType="CheckBox" fmlaLink="GF18" lockText="1" noThreeD="1"/>
</file>

<file path=xl/ctrlProps/ctrlProp46.xml><?xml version="1.0" encoding="utf-8"?>
<formControlPr xmlns="http://schemas.microsoft.com/office/spreadsheetml/2009/9/main" objectType="CheckBox" fmlaLink="FT22" lockText="1" noThreeD="1"/>
</file>

<file path=xl/ctrlProps/ctrlProp47.xml><?xml version="1.0" encoding="utf-8"?>
<formControlPr xmlns="http://schemas.microsoft.com/office/spreadsheetml/2009/9/main" objectType="CheckBox" fmlaLink="FU22" lockText="1" noThreeD="1"/>
</file>

<file path=xl/ctrlProps/ctrlProp48.xml><?xml version="1.0" encoding="utf-8"?>
<formControlPr xmlns="http://schemas.microsoft.com/office/spreadsheetml/2009/9/main" objectType="CheckBox" fmlaLink="FV22" lockText="1" noThreeD="1"/>
</file>

<file path=xl/ctrlProps/ctrlProp49.xml><?xml version="1.0" encoding="utf-8"?>
<formControlPr xmlns="http://schemas.microsoft.com/office/spreadsheetml/2009/9/main" objectType="CheckBox" fmlaLink="FW22"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FX22" lockText="1" noThreeD="1"/>
</file>

<file path=xl/ctrlProps/ctrlProp51.xml><?xml version="1.0" encoding="utf-8"?>
<formControlPr xmlns="http://schemas.microsoft.com/office/spreadsheetml/2009/9/main" objectType="CheckBox" fmlaLink="FY22" lockText="1" noThreeD="1"/>
</file>

<file path=xl/ctrlProps/ctrlProp52.xml><?xml version="1.0" encoding="utf-8"?>
<formControlPr xmlns="http://schemas.microsoft.com/office/spreadsheetml/2009/9/main" objectType="CheckBox" fmlaLink="FZ22" lockText="1" noThreeD="1"/>
</file>

<file path=xl/ctrlProps/ctrlProp53.xml><?xml version="1.0" encoding="utf-8"?>
<formControlPr xmlns="http://schemas.microsoft.com/office/spreadsheetml/2009/9/main" objectType="CheckBox" fmlaLink="GA22" lockText="1" noThreeD="1"/>
</file>

<file path=xl/ctrlProps/ctrlProp54.xml><?xml version="1.0" encoding="utf-8"?>
<formControlPr xmlns="http://schemas.microsoft.com/office/spreadsheetml/2009/9/main" objectType="CheckBox" fmlaLink="GB22" lockText="1" noThreeD="1"/>
</file>

<file path=xl/ctrlProps/ctrlProp55.xml><?xml version="1.0" encoding="utf-8"?>
<formControlPr xmlns="http://schemas.microsoft.com/office/spreadsheetml/2009/9/main" objectType="CheckBox" fmlaLink="GC22" lockText="1" noThreeD="1"/>
</file>

<file path=xl/ctrlProps/ctrlProp56.xml><?xml version="1.0" encoding="utf-8"?>
<formControlPr xmlns="http://schemas.microsoft.com/office/spreadsheetml/2009/9/main" objectType="CheckBox" fmlaLink="GD22" lockText="1" noThreeD="1"/>
</file>

<file path=xl/ctrlProps/ctrlProp57.xml><?xml version="1.0" encoding="utf-8"?>
<formControlPr xmlns="http://schemas.microsoft.com/office/spreadsheetml/2009/9/main" objectType="CheckBox" fmlaLink="FT26" lockText="1" noThreeD="1"/>
</file>

<file path=xl/ctrlProps/ctrlProp58.xml><?xml version="1.0" encoding="utf-8"?>
<formControlPr xmlns="http://schemas.microsoft.com/office/spreadsheetml/2009/9/main" objectType="CheckBox" fmlaLink="FU26" lockText="1" noThreeD="1"/>
</file>

<file path=xl/ctrlProps/ctrlProp59.xml><?xml version="1.0" encoding="utf-8"?>
<formControlPr xmlns="http://schemas.microsoft.com/office/spreadsheetml/2009/9/main" objectType="CheckBox" fmlaLink="GG26" lockText="1" noThreeD="1"/>
</file>

<file path=xl/ctrlProps/ctrlProp6.xml><?xml version="1.0" encoding="utf-8"?>
<formControlPr xmlns="http://schemas.microsoft.com/office/spreadsheetml/2009/9/main" objectType="Radio" firstButton="1" fmlaLink="N22" lockText="1" noThreeD="1"/>
</file>

<file path=xl/ctrlProps/ctrlProp60.xml><?xml version="1.0" encoding="utf-8"?>
<formControlPr xmlns="http://schemas.microsoft.com/office/spreadsheetml/2009/9/main" objectType="CheckBox" fmlaLink="FV26" lockText="1" noThreeD="1"/>
</file>

<file path=xl/ctrlProps/ctrlProp61.xml><?xml version="1.0" encoding="utf-8"?>
<formControlPr xmlns="http://schemas.microsoft.com/office/spreadsheetml/2009/9/main" objectType="CheckBox" fmlaLink="FW26" lockText="1" noThreeD="1"/>
</file>

<file path=xl/ctrlProps/ctrlProp62.xml><?xml version="1.0" encoding="utf-8"?>
<formControlPr xmlns="http://schemas.microsoft.com/office/spreadsheetml/2009/9/main" objectType="CheckBox" fmlaLink="FX26" lockText="1" noThreeD="1"/>
</file>

<file path=xl/ctrlProps/ctrlProp63.xml><?xml version="1.0" encoding="utf-8"?>
<formControlPr xmlns="http://schemas.microsoft.com/office/spreadsheetml/2009/9/main" objectType="CheckBox" fmlaLink="FY26" lockText="1" noThreeD="1"/>
</file>

<file path=xl/ctrlProps/ctrlProp64.xml><?xml version="1.0" encoding="utf-8"?>
<formControlPr xmlns="http://schemas.microsoft.com/office/spreadsheetml/2009/9/main" objectType="CheckBox" fmlaLink="FZ26" lockText="1" noThreeD="1"/>
</file>

<file path=xl/ctrlProps/ctrlProp65.xml><?xml version="1.0" encoding="utf-8"?>
<formControlPr xmlns="http://schemas.microsoft.com/office/spreadsheetml/2009/9/main" objectType="CheckBox" fmlaLink="GA26" lockText="1" noThreeD="1"/>
</file>

<file path=xl/ctrlProps/ctrlProp66.xml><?xml version="1.0" encoding="utf-8"?>
<formControlPr xmlns="http://schemas.microsoft.com/office/spreadsheetml/2009/9/main" objectType="CheckBox" fmlaLink="GB26" lockText="1" noThreeD="1"/>
</file>

<file path=xl/ctrlProps/ctrlProp67.xml><?xml version="1.0" encoding="utf-8"?>
<formControlPr xmlns="http://schemas.microsoft.com/office/spreadsheetml/2009/9/main" objectType="CheckBox" fmlaLink="GC26" lockText="1" noThreeD="1"/>
</file>

<file path=xl/ctrlProps/ctrlProp68.xml><?xml version="1.0" encoding="utf-8"?>
<formControlPr xmlns="http://schemas.microsoft.com/office/spreadsheetml/2009/9/main" objectType="CheckBox" fmlaLink="GD26" lockText="1" noThreeD="1"/>
</file>

<file path=xl/ctrlProps/ctrlProp69.xml><?xml version="1.0" encoding="utf-8"?>
<formControlPr xmlns="http://schemas.microsoft.com/office/spreadsheetml/2009/9/main" objectType="CheckBox" fmlaLink="GE2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GF26" lockText="1" noThreeD="1"/>
</file>

<file path=xl/ctrlProps/ctrlProp71.xml><?xml version="1.0" encoding="utf-8"?>
<formControlPr xmlns="http://schemas.microsoft.com/office/spreadsheetml/2009/9/main" objectType="CheckBox" fmlaLink="FT30" lockText="1" noThreeD="1"/>
</file>

<file path=xl/ctrlProps/ctrlProp72.xml><?xml version="1.0" encoding="utf-8"?>
<formControlPr xmlns="http://schemas.microsoft.com/office/spreadsheetml/2009/9/main" objectType="CheckBox" fmlaLink="FU30" lockText="1" noThreeD="1"/>
</file>

<file path=xl/ctrlProps/ctrlProp73.xml><?xml version="1.0" encoding="utf-8"?>
<formControlPr xmlns="http://schemas.microsoft.com/office/spreadsheetml/2009/9/main" objectType="CheckBox" fmlaLink="FV30" lockText="1" noThreeD="1"/>
</file>

<file path=xl/ctrlProps/ctrlProp74.xml><?xml version="1.0" encoding="utf-8"?>
<formControlPr xmlns="http://schemas.microsoft.com/office/spreadsheetml/2009/9/main" objectType="CheckBox" fmlaLink="FW30" lockText="1" noThreeD="1"/>
</file>

<file path=xl/ctrlProps/ctrlProp75.xml><?xml version="1.0" encoding="utf-8"?>
<formControlPr xmlns="http://schemas.microsoft.com/office/spreadsheetml/2009/9/main" objectType="CheckBox" fmlaLink="FX30" lockText="1" noThreeD="1"/>
</file>

<file path=xl/ctrlProps/ctrlProp76.xml><?xml version="1.0" encoding="utf-8"?>
<formControlPr xmlns="http://schemas.microsoft.com/office/spreadsheetml/2009/9/main" objectType="CheckBox" fmlaLink="FY30" lockText="1" noThreeD="1"/>
</file>

<file path=xl/ctrlProps/ctrlProp77.xml><?xml version="1.0" encoding="utf-8"?>
<formControlPr xmlns="http://schemas.microsoft.com/office/spreadsheetml/2009/9/main" objectType="CheckBox" fmlaLink="FZ30" lockText="1" noThreeD="1"/>
</file>

<file path=xl/ctrlProps/ctrlProp78.xml><?xml version="1.0" encoding="utf-8"?>
<formControlPr xmlns="http://schemas.microsoft.com/office/spreadsheetml/2009/9/main" objectType="CheckBox" fmlaLink="GA30" lockText="1" noThreeD="1"/>
</file>

<file path=xl/ctrlProps/ctrlProp79.xml><?xml version="1.0" encoding="utf-8"?>
<formControlPr xmlns="http://schemas.microsoft.com/office/spreadsheetml/2009/9/main" objectType="CheckBox" fmlaLink="GB30"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GC30" lockText="1" noThreeD="1"/>
</file>

<file path=xl/ctrlProps/ctrlProp81.xml><?xml version="1.0" encoding="utf-8"?>
<formControlPr xmlns="http://schemas.microsoft.com/office/spreadsheetml/2009/9/main" objectType="CheckBox" fmlaLink="GD30" lockText="1" noThreeD="1"/>
</file>

<file path=xl/ctrlProps/ctrlProp82.xml><?xml version="1.0" encoding="utf-8"?>
<formControlPr xmlns="http://schemas.microsoft.com/office/spreadsheetml/2009/9/main" objectType="CheckBox" fmlaLink="GE30" lockText="1" noThreeD="1"/>
</file>

<file path=xl/ctrlProps/ctrlProp83.xml><?xml version="1.0" encoding="utf-8"?>
<formControlPr xmlns="http://schemas.microsoft.com/office/spreadsheetml/2009/9/main" objectType="CheckBox" fmlaLink="GF30" lockText="1" noThreeD="1"/>
</file>

<file path=xl/ctrlProps/ctrlProp84.xml><?xml version="1.0" encoding="utf-8"?>
<formControlPr xmlns="http://schemas.microsoft.com/office/spreadsheetml/2009/9/main" objectType="CheckBox" fmlaLink="FT34" lockText="1" noThreeD="1"/>
</file>

<file path=xl/ctrlProps/ctrlProp85.xml><?xml version="1.0" encoding="utf-8"?>
<formControlPr xmlns="http://schemas.microsoft.com/office/spreadsheetml/2009/9/main" objectType="CheckBox" fmlaLink="FU34" lockText="1" noThreeD="1"/>
</file>

<file path=xl/ctrlProps/ctrlProp86.xml><?xml version="1.0" encoding="utf-8"?>
<formControlPr xmlns="http://schemas.microsoft.com/office/spreadsheetml/2009/9/main" objectType="CheckBox" fmlaLink="FV34" lockText="1" noThreeD="1"/>
</file>

<file path=xl/ctrlProps/ctrlProp87.xml><?xml version="1.0" encoding="utf-8"?>
<formControlPr xmlns="http://schemas.microsoft.com/office/spreadsheetml/2009/9/main" objectType="CheckBox" fmlaLink="FW34" lockText="1" noThreeD="1"/>
</file>

<file path=xl/ctrlProps/ctrlProp88.xml><?xml version="1.0" encoding="utf-8"?>
<formControlPr xmlns="http://schemas.microsoft.com/office/spreadsheetml/2009/9/main" objectType="CheckBox" fmlaLink="FX34" lockText="1" noThreeD="1"/>
</file>

<file path=xl/ctrlProps/ctrlProp89.xml><?xml version="1.0" encoding="utf-8"?>
<formControlPr xmlns="http://schemas.microsoft.com/office/spreadsheetml/2009/9/main" objectType="CheckBox" fmlaLink="FY34"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FZ34" lockText="1" noThreeD="1"/>
</file>

<file path=xl/ctrlProps/ctrlProp91.xml><?xml version="1.0" encoding="utf-8"?>
<formControlPr xmlns="http://schemas.microsoft.com/office/spreadsheetml/2009/9/main" objectType="CheckBox" fmlaLink="GA34" lockText="1" noThreeD="1"/>
</file>

<file path=xl/ctrlProps/ctrlProp92.xml><?xml version="1.0" encoding="utf-8"?>
<formControlPr xmlns="http://schemas.microsoft.com/office/spreadsheetml/2009/9/main" objectType="CheckBox" fmlaLink="GB34" lockText="1" noThreeD="1"/>
</file>

<file path=xl/ctrlProps/ctrlProp93.xml><?xml version="1.0" encoding="utf-8"?>
<formControlPr xmlns="http://schemas.microsoft.com/office/spreadsheetml/2009/9/main" objectType="CheckBox" fmlaLink="GC34" lockText="1" noThreeD="1"/>
</file>

<file path=xl/ctrlProps/ctrlProp94.xml><?xml version="1.0" encoding="utf-8"?>
<formControlPr xmlns="http://schemas.microsoft.com/office/spreadsheetml/2009/9/main" objectType="CheckBox" fmlaLink="GD34" lockText="1" noThreeD="1"/>
</file>

<file path=xl/ctrlProps/ctrlProp95.xml><?xml version="1.0" encoding="utf-8"?>
<formControlPr xmlns="http://schemas.microsoft.com/office/spreadsheetml/2009/9/main" objectType="CheckBox" fmlaLink="GE34" lockText="1" noThreeD="1"/>
</file>

<file path=xl/ctrlProps/ctrlProp96.xml><?xml version="1.0" encoding="utf-8"?>
<formControlPr xmlns="http://schemas.microsoft.com/office/spreadsheetml/2009/9/main" objectType="CheckBox" fmlaLink="FT58" lockText="1" noThreeD="1"/>
</file>

<file path=xl/ctrlProps/ctrlProp97.xml><?xml version="1.0" encoding="utf-8"?>
<formControlPr xmlns="http://schemas.microsoft.com/office/spreadsheetml/2009/9/main" objectType="CheckBox" fmlaLink="FU58" lockText="1" noThreeD="1"/>
</file>

<file path=xl/ctrlProps/ctrlProp98.xml><?xml version="1.0" encoding="utf-8"?>
<formControlPr xmlns="http://schemas.microsoft.com/office/spreadsheetml/2009/9/main" objectType="CheckBox" fmlaLink="FV58" lockText="1" noThreeD="1"/>
</file>

<file path=xl/ctrlProps/ctrlProp99.xml><?xml version="1.0" encoding="utf-8"?>
<formControlPr xmlns="http://schemas.microsoft.com/office/spreadsheetml/2009/9/main" objectType="CheckBox" fmlaLink="FW5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15</xdr:row>
          <xdr:rowOff>22860</xdr:rowOff>
        </xdr:from>
        <xdr:to>
          <xdr:col>5</xdr:col>
          <xdr:colOff>838200</xdr:colOff>
          <xdr:row>15</xdr:row>
          <xdr:rowOff>228600</xdr:rowOff>
        </xdr:to>
        <xdr:sp macro="" textlink="">
          <xdr:nvSpPr>
            <xdr:cNvPr id="30863" name="Option Button 143" hidden="1">
              <a:extLst>
                <a:ext uri="{63B3BB69-23CF-44E3-9099-C40C66FF867C}">
                  <a14:compatExt spid="_x0000_s30863"/>
                </a:ext>
                <a:ext uri="{FF2B5EF4-FFF2-40B4-BE49-F238E27FC236}">
                  <a16:creationId xmlns:a16="http://schemas.microsoft.com/office/drawing/2014/main" id="{00000000-0008-0000-00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 5. Klasse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15</xdr:row>
          <xdr:rowOff>22860</xdr:rowOff>
        </xdr:from>
        <xdr:to>
          <xdr:col>5</xdr:col>
          <xdr:colOff>1935480</xdr:colOff>
          <xdr:row>15</xdr:row>
          <xdr:rowOff>228600</xdr:rowOff>
        </xdr:to>
        <xdr:sp macro="" textlink="">
          <xdr:nvSpPr>
            <xdr:cNvPr id="30864" name="Option Button 144" hidden="1">
              <a:extLst>
                <a:ext uri="{63B3BB69-23CF-44E3-9099-C40C66FF867C}">
                  <a14:compatExt spid="_x0000_s30864"/>
                </a:ext>
                <a:ext uri="{FF2B5EF4-FFF2-40B4-BE49-F238E27FC236}">
                  <a16:creationId xmlns:a16="http://schemas.microsoft.com/office/drawing/2014/main" id="{00000000-0008-0000-00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 6.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2232660</xdr:colOff>
          <xdr:row>15</xdr:row>
          <xdr:rowOff>22860</xdr:rowOff>
        </xdr:from>
        <xdr:to>
          <xdr:col>5</xdr:col>
          <xdr:colOff>3017520</xdr:colOff>
          <xdr:row>15</xdr:row>
          <xdr:rowOff>228600</xdr:rowOff>
        </xdr:to>
        <xdr:sp macro="" textlink="">
          <xdr:nvSpPr>
            <xdr:cNvPr id="30865" name="Option Button 145" hidden="1">
              <a:extLst>
                <a:ext uri="{63B3BB69-23CF-44E3-9099-C40C66FF867C}">
                  <a14:compatExt spid="_x0000_s30865"/>
                </a:ext>
                <a:ext uri="{FF2B5EF4-FFF2-40B4-BE49-F238E27FC236}">
                  <a16:creationId xmlns:a16="http://schemas.microsoft.com/office/drawing/2014/main" id="{00000000-0008-0000-00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 7.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3314700</xdr:colOff>
          <xdr:row>15</xdr:row>
          <xdr:rowOff>22860</xdr:rowOff>
        </xdr:from>
        <xdr:to>
          <xdr:col>6</xdr:col>
          <xdr:colOff>335280</xdr:colOff>
          <xdr:row>15</xdr:row>
          <xdr:rowOff>228600</xdr:rowOff>
        </xdr:to>
        <xdr:sp macro="" textlink="">
          <xdr:nvSpPr>
            <xdr:cNvPr id="30866" name="Option Button 146" hidden="1">
              <a:extLst>
                <a:ext uri="{63B3BB69-23CF-44E3-9099-C40C66FF867C}">
                  <a14:compatExt spid="_x0000_s30866"/>
                </a:ext>
                <a:ext uri="{FF2B5EF4-FFF2-40B4-BE49-F238E27FC236}">
                  <a16:creationId xmlns:a16="http://schemas.microsoft.com/office/drawing/2014/main" id="{00000000-0008-0000-00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 8.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632460</xdr:colOff>
          <xdr:row>15</xdr:row>
          <xdr:rowOff>22860</xdr:rowOff>
        </xdr:from>
        <xdr:to>
          <xdr:col>7</xdr:col>
          <xdr:colOff>99060</xdr:colOff>
          <xdr:row>15</xdr:row>
          <xdr:rowOff>228600</xdr:rowOff>
        </xdr:to>
        <xdr:sp macro="" textlink="">
          <xdr:nvSpPr>
            <xdr:cNvPr id="30867" name="Option Button 147" hidden="1">
              <a:extLst>
                <a:ext uri="{63B3BB69-23CF-44E3-9099-C40C66FF867C}">
                  <a14:compatExt spid="_x0000_s30867"/>
                </a:ext>
                <a:ext uri="{FF2B5EF4-FFF2-40B4-BE49-F238E27FC236}">
                  <a16:creationId xmlns:a16="http://schemas.microsoft.com/office/drawing/2014/main" id="{00000000-0008-0000-00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 9. Klasse</a:t>
              </a:r>
            </a:p>
          </xdr:txBody>
        </xdr:sp>
        <xdr:clientData/>
      </xdr:twoCellAnchor>
    </mc:Choice>
    <mc:Fallback/>
  </mc:AlternateContent>
  <xdr:twoCellAnchor editAs="oneCell">
    <xdr:from>
      <xdr:col>1</xdr:col>
      <xdr:colOff>38100</xdr:colOff>
      <xdr:row>1</xdr:row>
      <xdr:rowOff>45720</xdr:rowOff>
    </xdr:from>
    <xdr:to>
      <xdr:col>2</xdr:col>
      <xdr:colOff>255270</xdr:colOff>
      <xdr:row>3</xdr:row>
      <xdr:rowOff>121548</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66700" y="160020"/>
          <a:ext cx="491490" cy="426348"/>
        </a:xfrm>
        <a:prstGeom prst="rect">
          <a:avLst/>
        </a:prstGeom>
      </xdr:spPr>
    </xdr:pic>
    <xdr:clientData/>
  </xdr:twoCellAnchor>
  <xdr:twoCellAnchor editAs="oneCell">
    <xdr:from>
      <xdr:col>8</xdr:col>
      <xdr:colOff>83820</xdr:colOff>
      <xdr:row>1</xdr:row>
      <xdr:rowOff>30480</xdr:rowOff>
    </xdr:from>
    <xdr:to>
      <xdr:col>9</xdr:col>
      <xdr:colOff>342054</xdr:colOff>
      <xdr:row>3</xdr:row>
      <xdr:rowOff>144779</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9340" y="144780"/>
          <a:ext cx="631614" cy="464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99060</xdr:colOff>
          <xdr:row>21</xdr:row>
          <xdr:rowOff>30480</xdr:rowOff>
        </xdr:from>
        <xdr:to>
          <xdr:col>2</xdr:col>
          <xdr:colOff>312420</xdr:colOff>
          <xdr:row>22</xdr:row>
          <xdr:rowOff>7620</xdr:rowOff>
        </xdr:to>
        <xdr:sp macro="" textlink="">
          <xdr:nvSpPr>
            <xdr:cNvPr id="30870" name="Option Button 150" hidden="1">
              <a:extLst>
                <a:ext uri="{63B3BB69-23CF-44E3-9099-C40C66FF867C}">
                  <a14:compatExt spid="_x0000_s30870"/>
                </a:ext>
                <a:ext uri="{FF2B5EF4-FFF2-40B4-BE49-F238E27FC236}">
                  <a16:creationId xmlns:a16="http://schemas.microsoft.com/office/drawing/2014/main" id="{00000000-0008-0000-00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0</xdr:rowOff>
        </xdr:from>
        <xdr:to>
          <xdr:col>2</xdr:col>
          <xdr:colOff>327660</xdr:colOff>
          <xdr:row>22</xdr:row>
          <xdr:rowOff>190500</xdr:rowOff>
        </xdr:to>
        <xdr:sp macro="" textlink="">
          <xdr:nvSpPr>
            <xdr:cNvPr id="30871" name="Option Button 151" hidden="1">
              <a:extLst>
                <a:ext uri="{63B3BB69-23CF-44E3-9099-C40C66FF867C}">
                  <a14:compatExt spid="_x0000_s30871"/>
                </a:ext>
                <a:ext uri="{FF2B5EF4-FFF2-40B4-BE49-F238E27FC236}">
                  <a16:creationId xmlns:a16="http://schemas.microsoft.com/office/drawing/2014/main" id="{00000000-0008-0000-00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21</xdr:row>
          <xdr:rowOff>22860</xdr:rowOff>
        </xdr:from>
        <xdr:to>
          <xdr:col>2</xdr:col>
          <xdr:colOff>373380</xdr:colOff>
          <xdr:row>22</xdr:row>
          <xdr:rowOff>198120</xdr:rowOff>
        </xdr:to>
        <xdr:sp macro="" textlink="">
          <xdr:nvSpPr>
            <xdr:cNvPr id="30872" name="Group Box 152" hidden="1">
              <a:extLst>
                <a:ext uri="{63B3BB69-23CF-44E3-9099-C40C66FF867C}">
                  <a14:compatExt spid="_x0000_s30872"/>
                </a:ext>
                <a:ext uri="{FF2B5EF4-FFF2-40B4-BE49-F238E27FC236}">
                  <a16:creationId xmlns:a16="http://schemas.microsoft.com/office/drawing/2014/main" id="{00000000-0008-0000-0000-00009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xdr:row>
          <xdr:rowOff>114300</xdr:rowOff>
        </xdr:from>
        <xdr:to>
          <xdr:col>8</xdr:col>
          <xdr:colOff>137160</xdr:colOff>
          <xdr:row>16</xdr:row>
          <xdr:rowOff>22860</xdr:rowOff>
        </xdr:to>
        <xdr:sp macro="" textlink="">
          <xdr:nvSpPr>
            <xdr:cNvPr id="30880" name="Option Button 160" hidden="1">
              <a:extLst>
                <a:ext uri="{63B3BB69-23CF-44E3-9099-C40C66FF867C}">
                  <a14:compatExt spid="_x0000_s30880"/>
                </a:ext>
                <a:ext uri="{FF2B5EF4-FFF2-40B4-BE49-F238E27FC236}">
                  <a16:creationId xmlns:a16="http://schemas.microsoft.com/office/drawing/2014/main" id="{00000000-0008-0000-0000-0000A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DE" sz="1100" b="0" i="0" u="none" strike="noStrike" baseline="0">
                  <a:solidFill>
                    <a:srgbClr val="000000"/>
                  </a:solidFill>
                  <a:latin typeface="Aptos Narrow"/>
                </a:rPr>
                <a:t>10. Klasse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8</xdr:row>
          <xdr:rowOff>228600</xdr:rowOff>
        </xdr:from>
        <xdr:to>
          <xdr:col>6</xdr:col>
          <xdr:colOff>38100</xdr:colOff>
          <xdr:row>9</xdr:row>
          <xdr:rowOff>220980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xdr:row>
          <xdr:rowOff>228600</xdr:rowOff>
        </xdr:from>
        <xdr:to>
          <xdr:col>11</xdr:col>
          <xdr:colOff>0</xdr:colOff>
          <xdr:row>9</xdr:row>
          <xdr:rowOff>220980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xdr:row>
          <xdr:rowOff>228600</xdr:rowOff>
        </xdr:from>
        <xdr:to>
          <xdr:col>23</xdr:col>
          <xdr:colOff>38100</xdr:colOff>
          <xdr:row>9</xdr:row>
          <xdr:rowOff>220980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8</xdr:row>
          <xdr:rowOff>228600</xdr:rowOff>
        </xdr:from>
        <xdr:to>
          <xdr:col>35</xdr:col>
          <xdr:colOff>0</xdr:colOff>
          <xdr:row>9</xdr:row>
          <xdr:rowOff>220980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xdr:row>
          <xdr:rowOff>228600</xdr:rowOff>
        </xdr:from>
        <xdr:to>
          <xdr:col>40</xdr:col>
          <xdr:colOff>0</xdr:colOff>
          <xdr:row>9</xdr:row>
          <xdr:rowOff>220980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8</xdr:row>
          <xdr:rowOff>228600</xdr:rowOff>
        </xdr:from>
        <xdr:to>
          <xdr:col>62</xdr:col>
          <xdr:colOff>30480</xdr:colOff>
          <xdr:row>9</xdr:row>
          <xdr:rowOff>220980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8</xdr:row>
          <xdr:rowOff>228600</xdr:rowOff>
        </xdr:from>
        <xdr:to>
          <xdr:col>69</xdr:col>
          <xdr:colOff>0</xdr:colOff>
          <xdr:row>9</xdr:row>
          <xdr:rowOff>220980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xdr:colOff>
          <xdr:row>8</xdr:row>
          <xdr:rowOff>228600</xdr:rowOff>
        </xdr:from>
        <xdr:to>
          <xdr:col>73</xdr:col>
          <xdr:colOff>22860</xdr:colOff>
          <xdr:row>9</xdr:row>
          <xdr:rowOff>220980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45720</xdr:colOff>
          <xdr:row>8</xdr:row>
          <xdr:rowOff>228600</xdr:rowOff>
        </xdr:from>
        <xdr:to>
          <xdr:col>97</xdr:col>
          <xdr:colOff>45720</xdr:colOff>
          <xdr:row>9</xdr:row>
          <xdr:rowOff>220980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xdr:row>
          <xdr:rowOff>213360</xdr:rowOff>
        </xdr:from>
        <xdr:to>
          <xdr:col>6</xdr:col>
          <xdr:colOff>30480</xdr:colOff>
          <xdr:row>13</xdr:row>
          <xdr:rowOff>198120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xdr:row>
          <xdr:rowOff>213360</xdr:rowOff>
        </xdr:from>
        <xdr:to>
          <xdr:col>11</xdr:col>
          <xdr:colOff>30480</xdr:colOff>
          <xdr:row>13</xdr:row>
          <xdr:rowOff>198120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12</xdr:row>
          <xdr:rowOff>213360</xdr:rowOff>
        </xdr:from>
        <xdr:to>
          <xdr:col>28</xdr:col>
          <xdr:colOff>38100</xdr:colOff>
          <xdr:row>13</xdr:row>
          <xdr:rowOff>198120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12</xdr:row>
          <xdr:rowOff>213360</xdr:rowOff>
        </xdr:from>
        <xdr:to>
          <xdr:col>33</xdr:col>
          <xdr:colOff>7620</xdr:colOff>
          <xdr:row>13</xdr:row>
          <xdr:rowOff>198120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xdr:row>
          <xdr:rowOff>213360</xdr:rowOff>
        </xdr:from>
        <xdr:to>
          <xdr:col>43</xdr:col>
          <xdr:colOff>7620</xdr:colOff>
          <xdr:row>13</xdr:row>
          <xdr:rowOff>198120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45720</xdr:colOff>
          <xdr:row>12</xdr:row>
          <xdr:rowOff>213360</xdr:rowOff>
        </xdr:from>
        <xdr:to>
          <xdr:col>55</xdr:col>
          <xdr:colOff>22860</xdr:colOff>
          <xdr:row>13</xdr:row>
          <xdr:rowOff>198120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12</xdr:row>
          <xdr:rowOff>213360</xdr:rowOff>
        </xdr:from>
        <xdr:to>
          <xdr:col>60</xdr:col>
          <xdr:colOff>7620</xdr:colOff>
          <xdr:row>13</xdr:row>
          <xdr:rowOff>198120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12</xdr:row>
          <xdr:rowOff>213360</xdr:rowOff>
        </xdr:from>
        <xdr:to>
          <xdr:col>65</xdr:col>
          <xdr:colOff>7620</xdr:colOff>
          <xdr:row>13</xdr:row>
          <xdr:rowOff>198120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45720</xdr:colOff>
          <xdr:row>12</xdr:row>
          <xdr:rowOff>213360</xdr:rowOff>
        </xdr:from>
        <xdr:to>
          <xdr:col>76</xdr:col>
          <xdr:colOff>7620</xdr:colOff>
          <xdr:row>13</xdr:row>
          <xdr:rowOff>198120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12</xdr:row>
          <xdr:rowOff>213360</xdr:rowOff>
        </xdr:from>
        <xdr:to>
          <xdr:col>93</xdr:col>
          <xdr:colOff>38100</xdr:colOff>
          <xdr:row>13</xdr:row>
          <xdr:rowOff>198120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45720</xdr:colOff>
          <xdr:row>12</xdr:row>
          <xdr:rowOff>213360</xdr:rowOff>
        </xdr:from>
        <xdr:to>
          <xdr:col>98</xdr:col>
          <xdr:colOff>22860</xdr:colOff>
          <xdr:row>13</xdr:row>
          <xdr:rowOff>198120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16</xdr:row>
          <xdr:rowOff>213360</xdr:rowOff>
        </xdr:from>
        <xdr:to>
          <xdr:col>6</xdr:col>
          <xdr:colOff>30480</xdr:colOff>
          <xdr:row>17</xdr:row>
          <xdr:rowOff>198120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16</xdr:row>
          <xdr:rowOff>213360</xdr:rowOff>
        </xdr:from>
        <xdr:to>
          <xdr:col>11</xdr:col>
          <xdr:colOff>22860</xdr:colOff>
          <xdr:row>17</xdr:row>
          <xdr:rowOff>198120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45720</xdr:colOff>
          <xdr:row>16</xdr:row>
          <xdr:rowOff>213360</xdr:rowOff>
        </xdr:from>
        <xdr:to>
          <xdr:col>110</xdr:col>
          <xdr:colOff>22860</xdr:colOff>
          <xdr:row>17</xdr:row>
          <xdr:rowOff>198120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38100</xdr:colOff>
          <xdr:row>16</xdr:row>
          <xdr:rowOff>213360</xdr:rowOff>
        </xdr:from>
        <xdr:to>
          <xdr:col>128</xdr:col>
          <xdr:colOff>22860</xdr:colOff>
          <xdr:row>17</xdr:row>
          <xdr:rowOff>198120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38100</xdr:colOff>
          <xdr:row>16</xdr:row>
          <xdr:rowOff>213360</xdr:rowOff>
        </xdr:from>
        <xdr:to>
          <xdr:col>142</xdr:col>
          <xdr:colOff>7620</xdr:colOff>
          <xdr:row>17</xdr:row>
          <xdr:rowOff>198120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213360</xdr:rowOff>
        </xdr:from>
        <xdr:to>
          <xdr:col>19</xdr:col>
          <xdr:colOff>0</xdr:colOff>
          <xdr:row>17</xdr:row>
          <xdr:rowOff>198120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213360</xdr:rowOff>
        </xdr:from>
        <xdr:to>
          <xdr:col>23</xdr:col>
          <xdr:colOff>0</xdr:colOff>
          <xdr:row>17</xdr:row>
          <xdr:rowOff>198120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213360</xdr:rowOff>
        </xdr:from>
        <xdr:to>
          <xdr:col>32</xdr:col>
          <xdr:colOff>30480</xdr:colOff>
          <xdr:row>17</xdr:row>
          <xdr:rowOff>198120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16</xdr:row>
          <xdr:rowOff>213360</xdr:rowOff>
        </xdr:from>
        <xdr:to>
          <xdr:col>47</xdr:col>
          <xdr:colOff>22860</xdr:colOff>
          <xdr:row>17</xdr:row>
          <xdr:rowOff>198120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45720</xdr:colOff>
          <xdr:row>16</xdr:row>
          <xdr:rowOff>213360</xdr:rowOff>
        </xdr:from>
        <xdr:to>
          <xdr:col>53</xdr:col>
          <xdr:colOff>30480</xdr:colOff>
          <xdr:row>17</xdr:row>
          <xdr:rowOff>198120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16</xdr:row>
          <xdr:rowOff>213360</xdr:rowOff>
        </xdr:from>
        <xdr:to>
          <xdr:col>67</xdr:col>
          <xdr:colOff>38100</xdr:colOff>
          <xdr:row>17</xdr:row>
          <xdr:rowOff>198120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1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38100</xdr:colOff>
          <xdr:row>16</xdr:row>
          <xdr:rowOff>213360</xdr:rowOff>
        </xdr:from>
        <xdr:to>
          <xdr:col>74</xdr:col>
          <xdr:colOff>7620</xdr:colOff>
          <xdr:row>17</xdr:row>
          <xdr:rowOff>198120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1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16</xdr:row>
          <xdr:rowOff>213360</xdr:rowOff>
        </xdr:from>
        <xdr:to>
          <xdr:col>79</xdr:col>
          <xdr:colOff>7620</xdr:colOff>
          <xdr:row>17</xdr:row>
          <xdr:rowOff>198120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1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38100</xdr:colOff>
          <xdr:row>16</xdr:row>
          <xdr:rowOff>213360</xdr:rowOff>
        </xdr:from>
        <xdr:to>
          <xdr:col>89</xdr:col>
          <xdr:colOff>0</xdr:colOff>
          <xdr:row>17</xdr:row>
          <xdr:rowOff>198120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1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45720</xdr:colOff>
          <xdr:row>16</xdr:row>
          <xdr:rowOff>213360</xdr:rowOff>
        </xdr:from>
        <xdr:to>
          <xdr:col>98</xdr:col>
          <xdr:colOff>22860</xdr:colOff>
          <xdr:row>17</xdr:row>
          <xdr:rowOff>198120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1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0</xdr:colOff>
          <xdr:row>16</xdr:row>
          <xdr:rowOff>213360</xdr:rowOff>
        </xdr:from>
        <xdr:to>
          <xdr:col>103</xdr:col>
          <xdr:colOff>38100</xdr:colOff>
          <xdr:row>17</xdr:row>
          <xdr:rowOff>198120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1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20</xdr:row>
          <xdr:rowOff>213360</xdr:rowOff>
        </xdr:from>
        <xdr:to>
          <xdr:col>6</xdr:col>
          <xdr:colOff>22860</xdr:colOff>
          <xdr:row>21</xdr:row>
          <xdr:rowOff>190500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1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213360</xdr:rowOff>
        </xdr:from>
        <xdr:to>
          <xdr:col>9</xdr:col>
          <xdr:colOff>22860</xdr:colOff>
          <xdr:row>21</xdr:row>
          <xdr:rowOff>190500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1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xdr:row>
          <xdr:rowOff>213360</xdr:rowOff>
        </xdr:from>
        <xdr:to>
          <xdr:col>14</xdr:col>
          <xdr:colOff>22860</xdr:colOff>
          <xdr:row>21</xdr:row>
          <xdr:rowOff>190500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1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213360</xdr:rowOff>
        </xdr:from>
        <xdr:to>
          <xdr:col>25</xdr:col>
          <xdr:colOff>0</xdr:colOff>
          <xdr:row>21</xdr:row>
          <xdr:rowOff>190500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1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20</xdr:row>
          <xdr:rowOff>213360</xdr:rowOff>
        </xdr:from>
        <xdr:to>
          <xdr:col>32</xdr:col>
          <xdr:colOff>22860</xdr:colOff>
          <xdr:row>21</xdr:row>
          <xdr:rowOff>190500</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1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20</xdr:row>
          <xdr:rowOff>213360</xdr:rowOff>
        </xdr:from>
        <xdr:to>
          <xdr:col>37</xdr:col>
          <xdr:colOff>0</xdr:colOff>
          <xdr:row>21</xdr:row>
          <xdr:rowOff>190500</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1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20</xdr:row>
          <xdr:rowOff>213360</xdr:rowOff>
        </xdr:from>
        <xdr:to>
          <xdr:col>42</xdr:col>
          <xdr:colOff>0</xdr:colOff>
          <xdr:row>21</xdr:row>
          <xdr:rowOff>190500</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1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20</xdr:row>
          <xdr:rowOff>213360</xdr:rowOff>
        </xdr:from>
        <xdr:to>
          <xdr:col>56</xdr:col>
          <xdr:colOff>30480</xdr:colOff>
          <xdr:row>21</xdr:row>
          <xdr:rowOff>190500</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1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22860</xdr:colOff>
          <xdr:row>20</xdr:row>
          <xdr:rowOff>213360</xdr:rowOff>
        </xdr:from>
        <xdr:to>
          <xdr:col>64</xdr:col>
          <xdr:colOff>7620</xdr:colOff>
          <xdr:row>21</xdr:row>
          <xdr:rowOff>190500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1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45720</xdr:colOff>
          <xdr:row>20</xdr:row>
          <xdr:rowOff>213360</xdr:rowOff>
        </xdr:from>
        <xdr:to>
          <xdr:col>70</xdr:col>
          <xdr:colOff>22860</xdr:colOff>
          <xdr:row>21</xdr:row>
          <xdr:rowOff>190500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1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38100</xdr:colOff>
          <xdr:row>20</xdr:row>
          <xdr:rowOff>213360</xdr:rowOff>
        </xdr:from>
        <xdr:to>
          <xdr:col>75</xdr:col>
          <xdr:colOff>0</xdr:colOff>
          <xdr:row>21</xdr:row>
          <xdr:rowOff>190500</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100-00004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213360</xdr:rowOff>
        </xdr:from>
        <xdr:to>
          <xdr:col>6</xdr:col>
          <xdr:colOff>7620</xdr:colOff>
          <xdr:row>25</xdr:row>
          <xdr:rowOff>190500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1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24</xdr:row>
          <xdr:rowOff>213360</xdr:rowOff>
        </xdr:from>
        <xdr:to>
          <xdr:col>11</xdr:col>
          <xdr:colOff>7620</xdr:colOff>
          <xdr:row>25</xdr:row>
          <xdr:rowOff>190500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1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38100</xdr:colOff>
          <xdr:row>24</xdr:row>
          <xdr:rowOff>213360</xdr:rowOff>
        </xdr:from>
        <xdr:to>
          <xdr:col>125</xdr:col>
          <xdr:colOff>7620</xdr:colOff>
          <xdr:row>25</xdr:row>
          <xdr:rowOff>190500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1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24</xdr:row>
          <xdr:rowOff>213360</xdr:rowOff>
        </xdr:from>
        <xdr:to>
          <xdr:col>28</xdr:col>
          <xdr:colOff>0</xdr:colOff>
          <xdr:row>25</xdr:row>
          <xdr:rowOff>190500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1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24</xdr:row>
          <xdr:rowOff>213360</xdr:rowOff>
        </xdr:from>
        <xdr:to>
          <xdr:col>39</xdr:col>
          <xdr:colOff>45720</xdr:colOff>
          <xdr:row>25</xdr:row>
          <xdr:rowOff>190500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1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24</xdr:row>
          <xdr:rowOff>213360</xdr:rowOff>
        </xdr:from>
        <xdr:to>
          <xdr:col>46</xdr:col>
          <xdr:colOff>22860</xdr:colOff>
          <xdr:row>25</xdr:row>
          <xdr:rowOff>190500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1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45720</xdr:colOff>
          <xdr:row>24</xdr:row>
          <xdr:rowOff>213360</xdr:rowOff>
        </xdr:from>
        <xdr:to>
          <xdr:col>66</xdr:col>
          <xdr:colOff>7620</xdr:colOff>
          <xdr:row>25</xdr:row>
          <xdr:rowOff>190500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100-00005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24</xdr:row>
          <xdr:rowOff>213360</xdr:rowOff>
        </xdr:from>
        <xdr:to>
          <xdr:col>77</xdr:col>
          <xdr:colOff>7620</xdr:colOff>
          <xdr:row>25</xdr:row>
          <xdr:rowOff>190500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100-00005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24</xdr:row>
          <xdr:rowOff>213360</xdr:rowOff>
        </xdr:from>
        <xdr:to>
          <xdr:col>81</xdr:col>
          <xdr:colOff>30480</xdr:colOff>
          <xdr:row>25</xdr:row>
          <xdr:rowOff>190500</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100-00005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38100</xdr:colOff>
          <xdr:row>24</xdr:row>
          <xdr:rowOff>213360</xdr:rowOff>
        </xdr:from>
        <xdr:to>
          <xdr:col>86</xdr:col>
          <xdr:colOff>7620</xdr:colOff>
          <xdr:row>25</xdr:row>
          <xdr:rowOff>190500</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100-00005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38100</xdr:colOff>
          <xdr:row>24</xdr:row>
          <xdr:rowOff>213360</xdr:rowOff>
        </xdr:from>
        <xdr:to>
          <xdr:col>91</xdr:col>
          <xdr:colOff>0</xdr:colOff>
          <xdr:row>25</xdr:row>
          <xdr:rowOff>190500</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100-00005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38100</xdr:colOff>
          <xdr:row>24</xdr:row>
          <xdr:rowOff>213360</xdr:rowOff>
        </xdr:from>
        <xdr:to>
          <xdr:col>97</xdr:col>
          <xdr:colOff>0</xdr:colOff>
          <xdr:row>25</xdr:row>
          <xdr:rowOff>190500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100-00005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0</xdr:colOff>
          <xdr:row>24</xdr:row>
          <xdr:rowOff>213360</xdr:rowOff>
        </xdr:from>
        <xdr:to>
          <xdr:col>106</xdr:col>
          <xdr:colOff>22860</xdr:colOff>
          <xdr:row>25</xdr:row>
          <xdr:rowOff>190500</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1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45720</xdr:colOff>
          <xdr:row>24</xdr:row>
          <xdr:rowOff>213360</xdr:rowOff>
        </xdr:from>
        <xdr:to>
          <xdr:col>116</xdr:col>
          <xdr:colOff>0</xdr:colOff>
          <xdr:row>25</xdr:row>
          <xdr:rowOff>190500</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1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28</xdr:row>
          <xdr:rowOff>198120</xdr:rowOff>
        </xdr:from>
        <xdr:to>
          <xdr:col>6</xdr:col>
          <xdr:colOff>0</xdr:colOff>
          <xdr:row>29</xdr:row>
          <xdr:rowOff>190500</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100-00005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198120</xdr:rowOff>
        </xdr:from>
        <xdr:to>
          <xdr:col>9</xdr:col>
          <xdr:colOff>45720</xdr:colOff>
          <xdr:row>29</xdr:row>
          <xdr:rowOff>190500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100-00005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198120</xdr:rowOff>
        </xdr:from>
        <xdr:to>
          <xdr:col>21</xdr:col>
          <xdr:colOff>7620</xdr:colOff>
          <xdr:row>29</xdr:row>
          <xdr:rowOff>190500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1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198120</xdr:rowOff>
        </xdr:from>
        <xdr:to>
          <xdr:col>33</xdr:col>
          <xdr:colOff>7620</xdr:colOff>
          <xdr:row>29</xdr:row>
          <xdr:rowOff>190500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1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28</xdr:row>
          <xdr:rowOff>198120</xdr:rowOff>
        </xdr:from>
        <xdr:to>
          <xdr:col>45</xdr:col>
          <xdr:colOff>30480</xdr:colOff>
          <xdr:row>29</xdr:row>
          <xdr:rowOff>190500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1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45720</xdr:colOff>
          <xdr:row>28</xdr:row>
          <xdr:rowOff>198120</xdr:rowOff>
        </xdr:from>
        <xdr:to>
          <xdr:col>53</xdr:col>
          <xdr:colOff>30480</xdr:colOff>
          <xdr:row>29</xdr:row>
          <xdr:rowOff>190500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1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45720</xdr:colOff>
          <xdr:row>28</xdr:row>
          <xdr:rowOff>198120</xdr:rowOff>
        </xdr:from>
        <xdr:to>
          <xdr:col>59</xdr:col>
          <xdr:colOff>0</xdr:colOff>
          <xdr:row>29</xdr:row>
          <xdr:rowOff>190500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28</xdr:row>
          <xdr:rowOff>198120</xdr:rowOff>
        </xdr:from>
        <xdr:to>
          <xdr:col>64</xdr:col>
          <xdr:colOff>30480</xdr:colOff>
          <xdr:row>29</xdr:row>
          <xdr:rowOff>190500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28</xdr:row>
          <xdr:rowOff>198120</xdr:rowOff>
        </xdr:from>
        <xdr:to>
          <xdr:col>72</xdr:col>
          <xdr:colOff>22860</xdr:colOff>
          <xdr:row>29</xdr:row>
          <xdr:rowOff>190500</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100-00006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38100</xdr:colOff>
          <xdr:row>28</xdr:row>
          <xdr:rowOff>198120</xdr:rowOff>
        </xdr:from>
        <xdr:to>
          <xdr:col>78</xdr:col>
          <xdr:colOff>0</xdr:colOff>
          <xdr:row>29</xdr:row>
          <xdr:rowOff>190500</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100-00006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28</xdr:row>
          <xdr:rowOff>198120</xdr:rowOff>
        </xdr:from>
        <xdr:to>
          <xdr:col>81</xdr:col>
          <xdr:colOff>22860</xdr:colOff>
          <xdr:row>29</xdr:row>
          <xdr:rowOff>190500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100-00006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45720</xdr:colOff>
          <xdr:row>28</xdr:row>
          <xdr:rowOff>198120</xdr:rowOff>
        </xdr:from>
        <xdr:to>
          <xdr:col>86</xdr:col>
          <xdr:colOff>22860</xdr:colOff>
          <xdr:row>29</xdr:row>
          <xdr:rowOff>190500</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100-00006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38100</xdr:colOff>
          <xdr:row>28</xdr:row>
          <xdr:rowOff>198120</xdr:rowOff>
        </xdr:from>
        <xdr:to>
          <xdr:col>94</xdr:col>
          <xdr:colOff>0</xdr:colOff>
          <xdr:row>29</xdr:row>
          <xdr:rowOff>190500</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100-00006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198120</xdr:rowOff>
        </xdr:from>
        <xdr:to>
          <xdr:col>6</xdr:col>
          <xdr:colOff>7620</xdr:colOff>
          <xdr:row>33</xdr:row>
          <xdr:rowOff>190500</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100-00006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198120</xdr:rowOff>
        </xdr:from>
        <xdr:to>
          <xdr:col>13</xdr:col>
          <xdr:colOff>7620</xdr:colOff>
          <xdr:row>33</xdr:row>
          <xdr:rowOff>190500</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100-00006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32</xdr:row>
          <xdr:rowOff>198120</xdr:rowOff>
        </xdr:from>
        <xdr:to>
          <xdr:col>23</xdr:col>
          <xdr:colOff>7620</xdr:colOff>
          <xdr:row>33</xdr:row>
          <xdr:rowOff>190500</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100-00007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xdr:row>
          <xdr:rowOff>198120</xdr:rowOff>
        </xdr:from>
        <xdr:to>
          <xdr:col>32</xdr:col>
          <xdr:colOff>38100</xdr:colOff>
          <xdr:row>33</xdr:row>
          <xdr:rowOff>190500</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100-00007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32</xdr:row>
          <xdr:rowOff>198120</xdr:rowOff>
        </xdr:from>
        <xdr:to>
          <xdr:col>45</xdr:col>
          <xdr:colOff>0</xdr:colOff>
          <xdr:row>33</xdr:row>
          <xdr:rowOff>190500</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100-00007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32</xdr:row>
          <xdr:rowOff>198120</xdr:rowOff>
        </xdr:from>
        <xdr:to>
          <xdr:col>60</xdr:col>
          <xdr:colOff>30480</xdr:colOff>
          <xdr:row>33</xdr:row>
          <xdr:rowOff>190500</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100-00007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45720</xdr:colOff>
          <xdr:row>32</xdr:row>
          <xdr:rowOff>198120</xdr:rowOff>
        </xdr:from>
        <xdr:to>
          <xdr:col>69</xdr:col>
          <xdr:colOff>0</xdr:colOff>
          <xdr:row>33</xdr:row>
          <xdr:rowOff>190500</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100-00007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45720</xdr:colOff>
          <xdr:row>32</xdr:row>
          <xdr:rowOff>198120</xdr:rowOff>
        </xdr:from>
        <xdr:to>
          <xdr:col>77</xdr:col>
          <xdr:colOff>38100</xdr:colOff>
          <xdr:row>33</xdr:row>
          <xdr:rowOff>190500</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100-00007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45720</xdr:colOff>
          <xdr:row>32</xdr:row>
          <xdr:rowOff>198120</xdr:rowOff>
        </xdr:from>
        <xdr:to>
          <xdr:col>84</xdr:col>
          <xdr:colOff>7620</xdr:colOff>
          <xdr:row>33</xdr:row>
          <xdr:rowOff>190500</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00000000-0008-0000-0100-00007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38100</xdr:colOff>
          <xdr:row>32</xdr:row>
          <xdr:rowOff>198120</xdr:rowOff>
        </xdr:from>
        <xdr:to>
          <xdr:col>93</xdr:col>
          <xdr:colOff>0</xdr:colOff>
          <xdr:row>33</xdr:row>
          <xdr:rowOff>190500</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00000000-0008-0000-0100-00007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38100</xdr:colOff>
          <xdr:row>32</xdr:row>
          <xdr:rowOff>198120</xdr:rowOff>
        </xdr:from>
        <xdr:to>
          <xdr:col>106</xdr:col>
          <xdr:colOff>0</xdr:colOff>
          <xdr:row>33</xdr:row>
          <xdr:rowOff>190500</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100-00007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45720</xdr:colOff>
          <xdr:row>32</xdr:row>
          <xdr:rowOff>198120</xdr:rowOff>
        </xdr:from>
        <xdr:to>
          <xdr:col>113</xdr:col>
          <xdr:colOff>7620</xdr:colOff>
          <xdr:row>33</xdr:row>
          <xdr:rowOff>190500</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100-00007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213360</xdr:rowOff>
        </xdr:from>
        <xdr:to>
          <xdr:col>6</xdr:col>
          <xdr:colOff>22860</xdr:colOff>
          <xdr:row>57</xdr:row>
          <xdr:rowOff>198120</xdr:rowOff>
        </xdr:to>
        <xdr:sp macro="" textlink="">
          <xdr:nvSpPr>
            <xdr:cNvPr id="28880" name="Check Box 208" hidden="1">
              <a:extLst>
                <a:ext uri="{63B3BB69-23CF-44E3-9099-C40C66FF867C}">
                  <a14:compatExt spid="_x0000_s28880"/>
                </a:ext>
                <a:ext uri="{FF2B5EF4-FFF2-40B4-BE49-F238E27FC236}">
                  <a16:creationId xmlns:a16="http://schemas.microsoft.com/office/drawing/2014/main" id="{00000000-0008-0000-0100-0000D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213360</xdr:rowOff>
        </xdr:from>
        <xdr:to>
          <xdr:col>15</xdr:col>
          <xdr:colOff>7620</xdr:colOff>
          <xdr:row>57</xdr:row>
          <xdr:rowOff>198120</xdr:rowOff>
        </xdr:to>
        <xdr:sp macro="" textlink="">
          <xdr:nvSpPr>
            <xdr:cNvPr id="28881" name="Check Box 209" hidden="1">
              <a:extLst>
                <a:ext uri="{63B3BB69-23CF-44E3-9099-C40C66FF867C}">
                  <a14:compatExt spid="_x0000_s28881"/>
                </a:ext>
                <a:ext uri="{FF2B5EF4-FFF2-40B4-BE49-F238E27FC236}">
                  <a16:creationId xmlns:a16="http://schemas.microsoft.com/office/drawing/2014/main" id="{00000000-0008-0000-0100-0000D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213360</xdr:rowOff>
        </xdr:from>
        <xdr:to>
          <xdr:col>23</xdr:col>
          <xdr:colOff>0</xdr:colOff>
          <xdr:row>57</xdr:row>
          <xdr:rowOff>198120</xdr:rowOff>
        </xdr:to>
        <xdr:sp macro="" textlink="">
          <xdr:nvSpPr>
            <xdr:cNvPr id="28886" name="Check Box 214" hidden="1">
              <a:extLst>
                <a:ext uri="{63B3BB69-23CF-44E3-9099-C40C66FF867C}">
                  <a14:compatExt spid="_x0000_s28886"/>
                </a:ext>
                <a:ext uri="{FF2B5EF4-FFF2-40B4-BE49-F238E27FC236}">
                  <a16:creationId xmlns:a16="http://schemas.microsoft.com/office/drawing/2014/main" id="{00000000-0008-0000-0100-0000D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56</xdr:row>
          <xdr:rowOff>213360</xdr:rowOff>
        </xdr:from>
        <xdr:to>
          <xdr:col>33</xdr:col>
          <xdr:colOff>7620</xdr:colOff>
          <xdr:row>57</xdr:row>
          <xdr:rowOff>198120</xdr:rowOff>
        </xdr:to>
        <xdr:sp macro="" textlink="">
          <xdr:nvSpPr>
            <xdr:cNvPr id="28887" name="Check Box 215" hidden="1">
              <a:extLst>
                <a:ext uri="{63B3BB69-23CF-44E3-9099-C40C66FF867C}">
                  <a14:compatExt spid="_x0000_s28887"/>
                </a:ext>
                <a:ext uri="{FF2B5EF4-FFF2-40B4-BE49-F238E27FC236}">
                  <a16:creationId xmlns:a16="http://schemas.microsoft.com/office/drawing/2014/main" id="{00000000-0008-0000-0100-0000D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56</xdr:row>
          <xdr:rowOff>213360</xdr:rowOff>
        </xdr:from>
        <xdr:to>
          <xdr:col>41</xdr:col>
          <xdr:colOff>0</xdr:colOff>
          <xdr:row>57</xdr:row>
          <xdr:rowOff>198120</xdr:rowOff>
        </xdr:to>
        <xdr:sp macro="" textlink="">
          <xdr:nvSpPr>
            <xdr:cNvPr id="28888" name="Check Box 216" hidden="1">
              <a:extLst>
                <a:ext uri="{63B3BB69-23CF-44E3-9099-C40C66FF867C}">
                  <a14:compatExt spid="_x0000_s28888"/>
                </a:ext>
                <a:ext uri="{FF2B5EF4-FFF2-40B4-BE49-F238E27FC236}">
                  <a16:creationId xmlns:a16="http://schemas.microsoft.com/office/drawing/2014/main" id="{00000000-0008-0000-0100-0000D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xdr:colOff>
          <xdr:row>56</xdr:row>
          <xdr:rowOff>213360</xdr:rowOff>
        </xdr:from>
        <xdr:to>
          <xdr:col>55</xdr:col>
          <xdr:colOff>45720</xdr:colOff>
          <xdr:row>57</xdr:row>
          <xdr:rowOff>198120</xdr:rowOff>
        </xdr:to>
        <xdr:sp macro="" textlink="">
          <xdr:nvSpPr>
            <xdr:cNvPr id="28889" name="Check Box 217" hidden="1">
              <a:extLst>
                <a:ext uri="{63B3BB69-23CF-44E3-9099-C40C66FF867C}">
                  <a14:compatExt spid="_x0000_s28889"/>
                </a:ext>
                <a:ext uri="{FF2B5EF4-FFF2-40B4-BE49-F238E27FC236}">
                  <a16:creationId xmlns:a16="http://schemas.microsoft.com/office/drawing/2014/main" id="{00000000-0008-0000-0100-0000D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45720</xdr:colOff>
          <xdr:row>56</xdr:row>
          <xdr:rowOff>213360</xdr:rowOff>
        </xdr:from>
        <xdr:to>
          <xdr:col>64</xdr:col>
          <xdr:colOff>30480</xdr:colOff>
          <xdr:row>57</xdr:row>
          <xdr:rowOff>198120</xdr:rowOff>
        </xdr:to>
        <xdr:sp macro="" textlink="">
          <xdr:nvSpPr>
            <xdr:cNvPr id="28890" name="Check Box 218" hidden="1">
              <a:extLst>
                <a:ext uri="{63B3BB69-23CF-44E3-9099-C40C66FF867C}">
                  <a14:compatExt spid="_x0000_s28890"/>
                </a:ext>
                <a:ext uri="{FF2B5EF4-FFF2-40B4-BE49-F238E27FC236}">
                  <a16:creationId xmlns:a16="http://schemas.microsoft.com/office/drawing/2014/main" id="{00000000-0008-0000-0100-0000D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56</xdr:row>
          <xdr:rowOff>213360</xdr:rowOff>
        </xdr:from>
        <xdr:to>
          <xdr:col>71</xdr:col>
          <xdr:colOff>38100</xdr:colOff>
          <xdr:row>57</xdr:row>
          <xdr:rowOff>198120</xdr:rowOff>
        </xdr:to>
        <xdr:sp macro="" textlink="">
          <xdr:nvSpPr>
            <xdr:cNvPr id="28891" name="Check Box 219" hidden="1">
              <a:extLst>
                <a:ext uri="{63B3BB69-23CF-44E3-9099-C40C66FF867C}">
                  <a14:compatExt spid="_x0000_s28891"/>
                </a:ext>
                <a:ext uri="{FF2B5EF4-FFF2-40B4-BE49-F238E27FC236}">
                  <a16:creationId xmlns:a16="http://schemas.microsoft.com/office/drawing/2014/main" id="{00000000-0008-0000-0100-0000D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56</xdr:row>
          <xdr:rowOff>213360</xdr:rowOff>
        </xdr:from>
        <xdr:to>
          <xdr:col>76</xdr:col>
          <xdr:colOff>7620</xdr:colOff>
          <xdr:row>57</xdr:row>
          <xdr:rowOff>198120</xdr:rowOff>
        </xdr:to>
        <xdr:sp macro="" textlink="">
          <xdr:nvSpPr>
            <xdr:cNvPr id="28892" name="Check Box 220" hidden="1">
              <a:extLst>
                <a:ext uri="{63B3BB69-23CF-44E3-9099-C40C66FF867C}">
                  <a14:compatExt spid="_x0000_s28892"/>
                </a:ext>
                <a:ext uri="{FF2B5EF4-FFF2-40B4-BE49-F238E27FC236}">
                  <a16:creationId xmlns:a16="http://schemas.microsoft.com/office/drawing/2014/main" id="{00000000-0008-0000-0100-0000D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45720</xdr:colOff>
          <xdr:row>56</xdr:row>
          <xdr:rowOff>213360</xdr:rowOff>
        </xdr:from>
        <xdr:to>
          <xdr:col>85</xdr:col>
          <xdr:colOff>7620</xdr:colOff>
          <xdr:row>57</xdr:row>
          <xdr:rowOff>198120</xdr:rowOff>
        </xdr:to>
        <xdr:sp macro="" textlink="">
          <xdr:nvSpPr>
            <xdr:cNvPr id="28893" name="Check Box 221" hidden="1">
              <a:extLst>
                <a:ext uri="{63B3BB69-23CF-44E3-9099-C40C66FF867C}">
                  <a14:compatExt spid="_x0000_s28893"/>
                </a:ext>
                <a:ext uri="{FF2B5EF4-FFF2-40B4-BE49-F238E27FC236}">
                  <a16:creationId xmlns:a16="http://schemas.microsoft.com/office/drawing/2014/main" id="{00000000-0008-0000-0100-0000D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xdr:row>
          <xdr:rowOff>213360</xdr:rowOff>
        </xdr:from>
        <xdr:to>
          <xdr:col>6</xdr:col>
          <xdr:colOff>22860</xdr:colOff>
          <xdr:row>61</xdr:row>
          <xdr:rowOff>198120</xdr:rowOff>
        </xdr:to>
        <xdr:sp macro="" textlink="">
          <xdr:nvSpPr>
            <xdr:cNvPr id="28897" name="Check Box 225" hidden="1">
              <a:extLst>
                <a:ext uri="{63B3BB69-23CF-44E3-9099-C40C66FF867C}">
                  <a14:compatExt spid="_x0000_s28897"/>
                </a:ext>
                <a:ext uri="{FF2B5EF4-FFF2-40B4-BE49-F238E27FC236}">
                  <a16:creationId xmlns:a16="http://schemas.microsoft.com/office/drawing/2014/main" id="{00000000-0008-0000-0100-0000E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213360</xdr:rowOff>
        </xdr:from>
        <xdr:to>
          <xdr:col>11</xdr:col>
          <xdr:colOff>0</xdr:colOff>
          <xdr:row>61</xdr:row>
          <xdr:rowOff>198120</xdr:rowOff>
        </xdr:to>
        <xdr:sp macro="" textlink="">
          <xdr:nvSpPr>
            <xdr:cNvPr id="28898" name="Check Box 226" hidden="1">
              <a:extLst>
                <a:ext uri="{63B3BB69-23CF-44E3-9099-C40C66FF867C}">
                  <a14:compatExt spid="_x0000_s28898"/>
                </a:ext>
                <a:ext uri="{FF2B5EF4-FFF2-40B4-BE49-F238E27FC236}">
                  <a16:creationId xmlns:a16="http://schemas.microsoft.com/office/drawing/2014/main" id="{00000000-0008-0000-0100-0000E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60</xdr:row>
          <xdr:rowOff>213360</xdr:rowOff>
        </xdr:from>
        <xdr:to>
          <xdr:col>20</xdr:col>
          <xdr:colOff>38100</xdr:colOff>
          <xdr:row>61</xdr:row>
          <xdr:rowOff>198120</xdr:rowOff>
        </xdr:to>
        <xdr:sp macro="" textlink="">
          <xdr:nvSpPr>
            <xdr:cNvPr id="28903" name="Check Box 231" hidden="1">
              <a:extLst>
                <a:ext uri="{63B3BB69-23CF-44E3-9099-C40C66FF867C}">
                  <a14:compatExt spid="_x0000_s28903"/>
                </a:ext>
                <a:ext uri="{FF2B5EF4-FFF2-40B4-BE49-F238E27FC236}">
                  <a16:creationId xmlns:a16="http://schemas.microsoft.com/office/drawing/2014/main" id="{00000000-0008-0000-0100-0000E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60</xdr:row>
          <xdr:rowOff>213360</xdr:rowOff>
        </xdr:from>
        <xdr:to>
          <xdr:col>24</xdr:col>
          <xdr:colOff>0</xdr:colOff>
          <xdr:row>61</xdr:row>
          <xdr:rowOff>198120</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01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60</xdr:row>
          <xdr:rowOff>213360</xdr:rowOff>
        </xdr:from>
        <xdr:to>
          <xdr:col>41</xdr:col>
          <xdr:colOff>0</xdr:colOff>
          <xdr:row>61</xdr:row>
          <xdr:rowOff>198120</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0100-0000E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60</xdr:row>
          <xdr:rowOff>213360</xdr:rowOff>
        </xdr:from>
        <xdr:to>
          <xdr:col>46</xdr:col>
          <xdr:colOff>22860</xdr:colOff>
          <xdr:row>61</xdr:row>
          <xdr:rowOff>198120</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01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60</xdr:row>
          <xdr:rowOff>213360</xdr:rowOff>
        </xdr:from>
        <xdr:to>
          <xdr:col>54</xdr:col>
          <xdr:colOff>45720</xdr:colOff>
          <xdr:row>61</xdr:row>
          <xdr:rowOff>198120</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0100-0000E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60</xdr:row>
          <xdr:rowOff>213360</xdr:rowOff>
        </xdr:from>
        <xdr:to>
          <xdr:col>61</xdr:col>
          <xdr:colOff>30480</xdr:colOff>
          <xdr:row>61</xdr:row>
          <xdr:rowOff>198120</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01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45720</xdr:colOff>
          <xdr:row>60</xdr:row>
          <xdr:rowOff>213360</xdr:rowOff>
        </xdr:from>
        <xdr:to>
          <xdr:col>69</xdr:col>
          <xdr:colOff>7620</xdr:colOff>
          <xdr:row>61</xdr:row>
          <xdr:rowOff>198120</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0100-0000E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38100</xdr:colOff>
          <xdr:row>60</xdr:row>
          <xdr:rowOff>213360</xdr:rowOff>
        </xdr:from>
        <xdr:to>
          <xdr:col>75</xdr:col>
          <xdr:colOff>0</xdr:colOff>
          <xdr:row>61</xdr:row>
          <xdr:rowOff>198120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01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30480</xdr:colOff>
          <xdr:row>60</xdr:row>
          <xdr:rowOff>213360</xdr:rowOff>
        </xdr:from>
        <xdr:to>
          <xdr:col>95</xdr:col>
          <xdr:colOff>45720</xdr:colOff>
          <xdr:row>61</xdr:row>
          <xdr:rowOff>198120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01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38100</xdr:colOff>
          <xdr:row>60</xdr:row>
          <xdr:rowOff>213360</xdr:rowOff>
        </xdr:from>
        <xdr:to>
          <xdr:col>103</xdr:col>
          <xdr:colOff>0</xdr:colOff>
          <xdr:row>61</xdr:row>
          <xdr:rowOff>198120</xdr:rowOff>
        </xdr:to>
        <xdr:sp macro="" textlink="">
          <xdr:nvSpPr>
            <xdr:cNvPr id="28912" name="Check Box 240" hidden="1">
              <a:extLst>
                <a:ext uri="{63B3BB69-23CF-44E3-9099-C40C66FF867C}">
                  <a14:compatExt spid="_x0000_s28912"/>
                </a:ext>
                <a:ext uri="{FF2B5EF4-FFF2-40B4-BE49-F238E27FC236}">
                  <a16:creationId xmlns:a16="http://schemas.microsoft.com/office/drawing/2014/main" id="{00000000-0008-0000-0100-0000F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64</xdr:row>
          <xdr:rowOff>213360</xdr:rowOff>
        </xdr:from>
        <xdr:to>
          <xdr:col>6</xdr:col>
          <xdr:colOff>7620</xdr:colOff>
          <xdr:row>65</xdr:row>
          <xdr:rowOff>198120</xdr:rowOff>
        </xdr:to>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0100-0000F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64</xdr:row>
          <xdr:rowOff>213360</xdr:rowOff>
        </xdr:from>
        <xdr:to>
          <xdr:col>9</xdr:col>
          <xdr:colOff>22860</xdr:colOff>
          <xdr:row>65</xdr:row>
          <xdr:rowOff>198120</xdr:rowOff>
        </xdr:to>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0100-0000F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64</xdr:row>
          <xdr:rowOff>213360</xdr:rowOff>
        </xdr:from>
        <xdr:to>
          <xdr:col>14</xdr:col>
          <xdr:colOff>0</xdr:colOff>
          <xdr:row>65</xdr:row>
          <xdr:rowOff>198120</xdr:rowOff>
        </xdr:to>
        <xdr:sp macro="" textlink="">
          <xdr:nvSpPr>
            <xdr:cNvPr id="28920" name="Check Box 248" hidden="1">
              <a:extLst>
                <a:ext uri="{63B3BB69-23CF-44E3-9099-C40C66FF867C}">
                  <a14:compatExt spid="_x0000_s28920"/>
                </a:ext>
                <a:ext uri="{FF2B5EF4-FFF2-40B4-BE49-F238E27FC236}">
                  <a16:creationId xmlns:a16="http://schemas.microsoft.com/office/drawing/2014/main" id="{00000000-0008-0000-0100-0000F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64</xdr:row>
          <xdr:rowOff>213360</xdr:rowOff>
        </xdr:from>
        <xdr:to>
          <xdr:col>26</xdr:col>
          <xdr:colOff>7620</xdr:colOff>
          <xdr:row>65</xdr:row>
          <xdr:rowOff>198120</xdr:rowOff>
        </xdr:to>
        <xdr:sp macro="" textlink="">
          <xdr:nvSpPr>
            <xdr:cNvPr id="28921" name="Check Box 249" hidden="1">
              <a:extLst>
                <a:ext uri="{63B3BB69-23CF-44E3-9099-C40C66FF867C}">
                  <a14:compatExt spid="_x0000_s28921"/>
                </a:ext>
                <a:ext uri="{FF2B5EF4-FFF2-40B4-BE49-F238E27FC236}">
                  <a16:creationId xmlns:a16="http://schemas.microsoft.com/office/drawing/2014/main" id="{00000000-0008-0000-01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64</xdr:row>
          <xdr:rowOff>213360</xdr:rowOff>
        </xdr:from>
        <xdr:to>
          <xdr:col>35</xdr:col>
          <xdr:colOff>45720</xdr:colOff>
          <xdr:row>65</xdr:row>
          <xdr:rowOff>198120</xdr:rowOff>
        </xdr:to>
        <xdr:sp macro="" textlink="">
          <xdr:nvSpPr>
            <xdr:cNvPr id="28922" name="Check Box 250" hidden="1">
              <a:extLst>
                <a:ext uri="{63B3BB69-23CF-44E3-9099-C40C66FF867C}">
                  <a14:compatExt spid="_x0000_s28922"/>
                </a:ext>
                <a:ext uri="{FF2B5EF4-FFF2-40B4-BE49-F238E27FC236}">
                  <a16:creationId xmlns:a16="http://schemas.microsoft.com/office/drawing/2014/main" id="{00000000-0008-0000-01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64</xdr:row>
          <xdr:rowOff>213360</xdr:rowOff>
        </xdr:from>
        <xdr:to>
          <xdr:col>41</xdr:col>
          <xdr:colOff>45720</xdr:colOff>
          <xdr:row>65</xdr:row>
          <xdr:rowOff>198120</xdr:rowOff>
        </xdr:to>
        <xdr:sp macro="" textlink="">
          <xdr:nvSpPr>
            <xdr:cNvPr id="28923" name="Check Box 251" hidden="1">
              <a:extLst>
                <a:ext uri="{63B3BB69-23CF-44E3-9099-C40C66FF867C}">
                  <a14:compatExt spid="_x0000_s28923"/>
                </a:ext>
                <a:ext uri="{FF2B5EF4-FFF2-40B4-BE49-F238E27FC236}">
                  <a16:creationId xmlns:a16="http://schemas.microsoft.com/office/drawing/2014/main" id="{00000000-0008-0000-01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64</xdr:row>
          <xdr:rowOff>220980</xdr:rowOff>
        </xdr:from>
        <xdr:to>
          <xdr:col>47</xdr:col>
          <xdr:colOff>7620</xdr:colOff>
          <xdr:row>65</xdr:row>
          <xdr:rowOff>213360</xdr:rowOff>
        </xdr:to>
        <xdr:sp macro="" textlink="">
          <xdr:nvSpPr>
            <xdr:cNvPr id="28924" name="Check Box 252" hidden="1">
              <a:extLst>
                <a:ext uri="{63B3BB69-23CF-44E3-9099-C40C66FF867C}">
                  <a14:compatExt spid="_x0000_s28924"/>
                </a:ext>
                <a:ext uri="{FF2B5EF4-FFF2-40B4-BE49-F238E27FC236}">
                  <a16:creationId xmlns:a16="http://schemas.microsoft.com/office/drawing/2014/main" id="{00000000-0008-0000-01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64</xdr:row>
          <xdr:rowOff>220980</xdr:rowOff>
        </xdr:from>
        <xdr:to>
          <xdr:col>52</xdr:col>
          <xdr:colOff>7620</xdr:colOff>
          <xdr:row>65</xdr:row>
          <xdr:rowOff>213360</xdr:rowOff>
        </xdr:to>
        <xdr:sp macro="" textlink="">
          <xdr:nvSpPr>
            <xdr:cNvPr id="28925" name="Check Box 253" hidden="1">
              <a:extLst>
                <a:ext uri="{63B3BB69-23CF-44E3-9099-C40C66FF867C}">
                  <a14:compatExt spid="_x0000_s28925"/>
                </a:ext>
                <a:ext uri="{FF2B5EF4-FFF2-40B4-BE49-F238E27FC236}">
                  <a16:creationId xmlns:a16="http://schemas.microsoft.com/office/drawing/2014/main" id="{00000000-0008-0000-01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64</xdr:row>
          <xdr:rowOff>213360</xdr:rowOff>
        </xdr:from>
        <xdr:to>
          <xdr:col>63</xdr:col>
          <xdr:colOff>22860</xdr:colOff>
          <xdr:row>65</xdr:row>
          <xdr:rowOff>198120</xdr:rowOff>
        </xdr:to>
        <xdr:sp macro="" textlink="">
          <xdr:nvSpPr>
            <xdr:cNvPr id="28926" name="Check Box 254" hidden="1">
              <a:extLst>
                <a:ext uri="{63B3BB69-23CF-44E3-9099-C40C66FF867C}">
                  <a14:compatExt spid="_x0000_s28926"/>
                </a:ext>
                <a:ext uri="{FF2B5EF4-FFF2-40B4-BE49-F238E27FC236}">
                  <a16:creationId xmlns:a16="http://schemas.microsoft.com/office/drawing/2014/main" id="{00000000-0008-0000-0100-0000F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30480</xdr:colOff>
          <xdr:row>64</xdr:row>
          <xdr:rowOff>220980</xdr:rowOff>
        </xdr:from>
        <xdr:to>
          <xdr:col>74</xdr:col>
          <xdr:colOff>45720</xdr:colOff>
          <xdr:row>65</xdr:row>
          <xdr:rowOff>213360</xdr:rowOff>
        </xdr:to>
        <xdr:sp macro="" textlink="">
          <xdr:nvSpPr>
            <xdr:cNvPr id="28927" name="Check Box 255" hidden="1">
              <a:extLst>
                <a:ext uri="{63B3BB69-23CF-44E3-9099-C40C66FF867C}">
                  <a14:compatExt spid="_x0000_s28927"/>
                </a:ext>
                <a:ext uri="{FF2B5EF4-FFF2-40B4-BE49-F238E27FC236}">
                  <a16:creationId xmlns:a16="http://schemas.microsoft.com/office/drawing/2014/main" id="{00000000-0008-0000-01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38100</xdr:colOff>
          <xdr:row>64</xdr:row>
          <xdr:rowOff>213360</xdr:rowOff>
        </xdr:from>
        <xdr:to>
          <xdr:col>85</xdr:col>
          <xdr:colOff>45720</xdr:colOff>
          <xdr:row>65</xdr:row>
          <xdr:rowOff>198120</xdr:rowOff>
        </xdr:to>
        <xdr:sp macro="" textlink="">
          <xdr:nvSpPr>
            <xdr:cNvPr id="28928" name="Check Box 256" hidden="1">
              <a:extLst>
                <a:ext uri="{63B3BB69-23CF-44E3-9099-C40C66FF867C}">
                  <a14:compatExt spid="_x0000_s28928"/>
                </a:ext>
                <a:ext uri="{FF2B5EF4-FFF2-40B4-BE49-F238E27FC236}">
                  <a16:creationId xmlns:a16="http://schemas.microsoft.com/office/drawing/2014/main" id="{00000000-0008-0000-0100-00000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68</xdr:row>
          <xdr:rowOff>213360</xdr:rowOff>
        </xdr:from>
        <xdr:to>
          <xdr:col>6</xdr:col>
          <xdr:colOff>7620</xdr:colOff>
          <xdr:row>69</xdr:row>
          <xdr:rowOff>198120</xdr:rowOff>
        </xdr:to>
        <xdr:sp macro="" textlink="">
          <xdr:nvSpPr>
            <xdr:cNvPr id="28931" name="Check Box 259" hidden="1">
              <a:extLst>
                <a:ext uri="{63B3BB69-23CF-44E3-9099-C40C66FF867C}">
                  <a14:compatExt spid="_x0000_s28931"/>
                </a:ext>
                <a:ext uri="{FF2B5EF4-FFF2-40B4-BE49-F238E27FC236}">
                  <a16:creationId xmlns:a16="http://schemas.microsoft.com/office/drawing/2014/main" id="{00000000-0008-0000-0100-00000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68</xdr:row>
          <xdr:rowOff>213360</xdr:rowOff>
        </xdr:from>
        <xdr:to>
          <xdr:col>11</xdr:col>
          <xdr:colOff>7620</xdr:colOff>
          <xdr:row>69</xdr:row>
          <xdr:rowOff>198120</xdr:rowOff>
        </xdr:to>
        <xdr:sp macro="" textlink="">
          <xdr:nvSpPr>
            <xdr:cNvPr id="28932" name="Check Box 260" hidden="1">
              <a:extLst>
                <a:ext uri="{63B3BB69-23CF-44E3-9099-C40C66FF867C}">
                  <a14:compatExt spid="_x0000_s28932"/>
                </a:ext>
                <a:ext uri="{FF2B5EF4-FFF2-40B4-BE49-F238E27FC236}">
                  <a16:creationId xmlns:a16="http://schemas.microsoft.com/office/drawing/2014/main" id="{00000000-0008-0000-0100-00000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68</xdr:row>
          <xdr:rowOff>213360</xdr:rowOff>
        </xdr:from>
        <xdr:to>
          <xdr:col>21</xdr:col>
          <xdr:colOff>0</xdr:colOff>
          <xdr:row>69</xdr:row>
          <xdr:rowOff>198120</xdr:rowOff>
        </xdr:to>
        <xdr:sp macro="" textlink="">
          <xdr:nvSpPr>
            <xdr:cNvPr id="28937" name="Check Box 265" hidden="1">
              <a:extLst>
                <a:ext uri="{63B3BB69-23CF-44E3-9099-C40C66FF867C}">
                  <a14:compatExt spid="_x0000_s28937"/>
                </a:ext>
                <a:ext uri="{FF2B5EF4-FFF2-40B4-BE49-F238E27FC236}">
                  <a16:creationId xmlns:a16="http://schemas.microsoft.com/office/drawing/2014/main" id="{00000000-0008-0000-0100-00000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68</xdr:row>
          <xdr:rowOff>213360</xdr:rowOff>
        </xdr:from>
        <xdr:to>
          <xdr:col>28</xdr:col>
          <xdr:colOff>7620</xdr:colOff>
          <xdr:row>69</xdr:row>
          <xdr:rowOff>198120</xdr:rowOff>
        </xdr:to>
        <xdr:sp macro="" textlink="">
          <xdr:nvSpPr>
            <xdr:cNvPr id="28938" name="Check Box 266" hidden="1">
              <a:extLst>
                <a:ext uri="{63B3BB69-23CF-44E3-9099-C40C66FF867C}">
                  <a14:compatExt spid="_x0000_s28938"/>
                </a:ext>
                <a:ext uri="{FF2B5EF4-FFF2-40B4-BE49-F238E27FC236}">
                  <a16:creationId xmlns:a16="http://schemas.microsoft.com/office/drawing/2014/main" id="{00000000-0008-0000-0100-00000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68</xdr:row>
          <xdr:rowOff>213360</xdr:rowOff>
        </xdr:from>
        <xdr:to>
          <xdr:col>38</xdr:col>
          <xdr:colOff>30480</xdr:colOff>
          <xdr:row>69</xdr:row>
          <xdr:rowOff>198120</xdr:rowOff>
        </xdr:to>
        <xdr:sp macro="" textlink="">
          <xdr:nvSpPr>
            <xdr:cNvPr id="28939" name="Check Box 267" hidden="1">
              <a:extLst>
                <a:ext uri="{63B3BB69-23CF-44E3-9099-C40C66FF867C}">
                  <a14:compatExt spid="_x0000_s28939"/>
                </a:ext>
                <a:ext uri="{FF2B5EF4-FFF2-40B4-BE49-F238E27FC236}">
                  <a16:creationId xmlns:a16="http://schemas.microsoft.com/office/drawing/2014/main" id="{00000000-0008-0000-0100-00000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68</xdr:row>
          <xdr:rowOff>213360</xdr:rowOff>
        </xdr:from>
        <xdr:to>
          <xdr:col>44</xdr:col>
          <xdr:colOff>7620</xdr:colOff>
          <xdr:row>69</xdr:row>
          <xdr:rowOff>198120</xdr:rowOff>
        </xdr:to>
        <xdr:sp macro="" textlink="">
          <xdr:nvSpPr>
            <xdr:cNvPr id="28940" name="Check Box 268" hidden="1">
              <a:extLst>
                <a:ext uri="{63B3BB69-23CF-44E3-9099-C40C66FF867C}">
                  <a14:compatExt spid="_x0000_s28940"/>
                </a:ext>
                <a:ext uri="{FF2B5EF4-FFF2-40B4-BE49-F238E27FC236}">
                  <a16:creationId xmlns:a16="http://schemas.microsoft.com/office/drawing/2014/main" id="{00000000-0008-0000-0100-00000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68</xdr:row>
          <xdr:rowOff>213360</xdr:rowOff>
        </xdr:from>
        <xdr:to>
          <xdr:col>52</xdr:col>
          <xdr:colOff>7620</xdr:colOff>
          <xdr:row>69</xdr:row>
          <xdr:rowOff>198120</xdr:rowOff>
        </xdr:to>
        <xdr:sp macro="" textlink="">
          <xdr:nvSpPr>
            <xdr:cNvPr id="28941" name="Check Box 269" hidden="1">
              <a:extLst>
                <a:ext uri="{63B3BB69-23CF-44E3-9099-C40C66FF867C}">
                  <a14:compatExt spid="_x0000_s28941"/>
                </a:ext>
                <a:ext uri="{FF2B5EF4-FFF2-40B4-BE49-F238E27FC236}">
                  <a16:creationId xmlns:a16="http://schemas.microsoft.com/office/drawing/2014/main" id="{00000000-0008-0000-0100-00000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68</xdr:row>
          <xdr:rowOff>213360</xdr:rowOff>
        </xdr:from>
        <xdr:to>
          <xdr:col>60</xdr:col>
          <xdr:colOff>7620</xdr:colOff>
          <xdr:row>69</xdr:row>
          <xdr:rowOff>198120</xdr:rowOff>
        </xdr:to>
        <xdr:sp macro="" textlink="">
          <xdr:nvSpPr>
            <xdr:cNvPr id="28942" name="Check Box 270" hidden="1">
              <a:extLst>
                <a:ext uri="{63B3BB69-23CF-44E3-9099-C40C66FF867C}">
                  <a14:compatExt spid="_x0000_s28942"/>
                </a:ext>
                <a:ext uri="{FF2B5EF4-FFF2-40B4-BE49-F238E27FC236}">
                  <a16:creationId xmlns:a16="http://schemas.microsoft.com/office/drawing/2014/main" id="{00000000-0008-0000-0100-00000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68</xdr:row>
          <xdr:rowOff>213360</xdr:rowOff>
        </xdr:from>
        <xdr:to>
          <xdr:col>66</xdr:col>
          <xdr:colOff>0</xdr:colOff>
          <xdr:row>69</xdr:row>
          <xdr:rowOff>198120</xdr:rowOff>
        </xdr:to>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0100-00000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68</xdr:row>
          <xdr:rowOff>213360</xdr:rowOff>
        </xdr:from>
        <xdr:to>
          <xdr:col>73</xdr:col>
          <xdr:colOff>7620</xdr:colOff>
          <xdr:row>69</xdr:row>
          <xdr:rowOff>198120</xdr:rowOff>
        </xdr:to>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0100-00001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45720</xdr:colOff>
          <xdr:row>68</xdr:row>
          <xdr:rowOff>213360</xdr:rowOff>
        </xdr:from>
        <xdr:to>
          <xdr:col>89</xdr:col>
          <xdr:colOff>30480</xdr:colOff>
          <xdr:row>69</xdr:row>
          <xdr:rowOff>198120</xdr:rowOff>
        </xdr:to>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0100-00001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144</xdr:col>
      <xdr:colOff>38946</xdr:colOff>
      <xdr:row>1</xdr:row>
      <xdr:rowOff>19051</xdr:rowOff>
    </xdr:from>
    <xdr:to>
      <xdr:col>150</xdr:col>
      <xdr:colOff>304800</xdr:colOff>
      <xdr:row>3</xdr:row>
      <xdr:rowOff>148590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7146" y="133351"/>
          <a:ext cx="608754" cy="466724"/>
        </a:xfrm>
        <a:prstGeom prst="rect">
          <a:avLst/>
        </a:prstGeom>
      </xdr:spPr>
    </xdr:pic>
    <xdr:clientData/>
  </xdr:twoCellAnchor>
  <xdr:twoCellAnchor editAs="oneCell">
    <xdr:from>
      <xdr:col>0</xdr:col>
      <xdr:colOff>167640</xdr:colOff>
      <xdr:row>1</xdr:row>
      <xdr:rowOff>45720</xdr:rowOff>
    </xdr:from>
    <xdr:to>
      <xdr:col>5</xdr:col>
      <xdr:colOff>34290</xdr:colOff>
      <xdr:row>3</xdr:row>
      <xdr:rowOff>136788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67640" y="160020"/>
          <a:ext cx="457200" cy="4453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77</xdr:col>
          <xdr:colOff>7620</xdr:colOff>
          <xdr:row>8</xdr:row>
          <xdr:rowOff>228600</xdr:rowOff>
        </xdr:from>
        <xdr:to>
          <xdr:col>81</xdr:col>
          <xdr:colOff>22860</xdr:colOff>
          <xdr:row>9</xdr:row>
          <xdr:rowOff>220980</xdr:rowOff>
        </xdr:to>
        <xdr:sp macro="" textlink="">
          <xdr:nvSpPr>
            <xdr:cNvPr id="28967" name="Check Box 295" hidden="1">
              <a:extLst>
                <a:ext uri="{63B3BB69-23CF-44E3-9099-C40C66FF867C}">
                  <a14:compatExt spid="_x0000_s28967"/>
                </a:ext>
                <a:ext uri="{FF2B5EF4-FFF2-40B4-BE49-F238E27FC236}">
                  <a16:creationId xmlns:a16="http://schemas.microsoft.com/office/drawing/2014/main" id="{00000000-0008-0000-0100-00002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48</xdr:row>
          <xdr:rowOff>198120</xdr:rowOff>
        </xdr:from>
        <xdr:to>
          <xdr:col>6</xdr:col>
          <xdr:colOff>0</xdr:colOff>
          <xdr:row>49</xdr:row>
          <xdr:rowOff>190500</xdr:rowOff>
        </xdr:to>
        <xdr:sp macro="" textlink="">
          <xdr:nvSpPr>
            <xdr:cNvPr id="29016" name="Check Box 344" hidden="1">
              <a:extLst>
                <a:ext uri="{63B3BB69-23CF-44E3-9099-C40C66FF867C}">
                  <a14:compatExt spid="_x0000_s29016"/>
                </a:ext>
                <a:ext uri="{FF2B5EF4-FFF2-40B4-BE49-F238E27FC236}">
                  <a16:creationId xmlns:a16="http://schemas.microsoft.com/office/drawing/2014/main" id="{00000000-0008-0000-0100-00005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198120</xdr:rowOff>
        </xdr:from>
        <xdr:to>
          <xdr:col>10</xdr:col>
          <xdr:colOff>0</xdr:colOff>
          <xdr:row>49</xdr:row>
          <xdr:rowOff>190500</xdr:rowOff>
        </xdr:to>
        <xdr:sp macro="" textlink="">
          <xdr:nvSpPr>
            <xdr:cNvPr id="29017" name="Check Box 345" hidden="1">
              <a:extLst>
                <a:ext uri="{63B3BB69-23CF-44E3-9099-C40C66FF867C}">
                  <a14:compatExt spid="_x0000_s29017"/>
                </a:ext>
                <a:ext uri="{FF2B5EF4-FFF2-40B4-BE49-F238E27FC236}">
                  <a16:creationId xmlns:a16="http://schemas.microsoft.com/office/drawing/2014/main" id="{00000000-0008-0000-0100-00005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198120</xdr:rowOff>
        </xdr:from>
        <xdr:to>
          <xdr:col>16</xdr:col>
          <xdr:colOff>0</xdr:colOff>
          <xdr:row>49</xdr:row>
          <xdr:rowOff>190500</xdr:rowOff>
        </xdr:to>
        <xdr:sp macro="" textlink="">
          <xdr:nvSpPr>
            <xdr:cNvPr id="29018" name="Check Box 346" hidden="1">
              <a:extLst>
                <a:ext uri="{63B3BB69-23CF-44E3-9099-C40C66FF867C}">
                  <a14:compatExt spid="_x0000_s29018"/>
                </a:ext>
                <a:ext uri="{FF2B5EF4-FFF2-40B4-BE49-F238E27FC236}">
                  <a16:creationId xmlns:a16="http://schemas.microsoft.com/office/drawing/2014/main" id="{00000000-0008-0000-0100-00005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48</xdr:row>
          <xdr:rowOff>198120</xdr:rowOff>
        </xdr:from>
        <xdr:to>
          <xdr:col>32</xdr:col>
          <xdr:colOff>0</xdr:colOff>
          <xdr:row>49</xdr:row>
          <xdr:rowOff>190500</xdr:rowOff>
        </xdr:to>
        <xdr:sp macro="" textlink="">
          <xdr:nvSpPr>
            <xdr:cNvPr id="29019" name="Check Box 347" hidden="1">
              <a:extLst>
                <a:ext uri="{63B3BB69-23CF-44E3-9099-C40C66FF867C}">
                  <a14:compatExt spid="_x0000_s29019"/>
                </a:ext>
                <a:ext uri="{FF2B5EF4-FFF2-40B4-BE49-F238E27FC236}">
                  <a16:creationId xmlns:a16="http://schemas.microsoft.com/office/drawing/2014/main" id="{00000000-0008-0000-0100-00005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60960</xdr:colOff>
          <xdr:row>48</xdr:row>
          <xdr:rowOff>198120</xdr:rowOff>
        </xdr:from>
        <xdr:to>
          <xdr:col>46</xdr:col>
          <xdr:colOff>22860</xdr:colOff>
          <xdr:row>49</xdr:row>
          <xdr:rowOff>190500</xdr:rowOff>
        </xdr:to>
        <xdr:sp macro="" textlink="">
          <xdr:nvSpPr>
            <xdr:cNvPr id="29020" name="Check Box 348" hidden="1">
              <a:extLst>
                <a:ext uri="{63B3BB69-23CF-44E3-9099-C40C66FF867C}">
                  <a14:compatExt spid="_x0000_s29020"/>
                </a:ext>
                <a:ext uri="{FF2B5EF4-FFF2-40B4-BE49-F238E27FC236}">
                  <a16:creationId xmlns:a16="http://schemas.microsoft.com/office/drawing/2014/main" id="{00000000-0008-0000-0100-00005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48</xdr:row>
          <xdr:rowOff>198120</xdr:rowOff>
        </xdr:from>
        <xdr:to>
          <xdr:col>56</xdr:col>
          <xdr:colOff>0</xdr:colOff>
          <xdr:row>49</xdr:row>
          <xdr:rowOff>190500</xdr:rowOff>
        </xdr:to>
        <xdr:sp macro="" textlink="">
          <xdr:nvSpPr>
            <xdr:cNvPr id="29021" name="Check Box 349" hidden="1">
              <a:extLst>
                <a:ext uri="{63B3BB69-23CF-44E3-9099-C40C66FF867C}">
                  <a14:compatExt spid="_x0000_s29021"/>
                </a:ext>
                <a:ext uri="{FF2B5EF4-FFF2-40B4-BE49-F238E27FC236}">
                  <a16:creationId xmlns:a16="http://schemas.microsoft.com/office/drawing/2014/main" id="{00000000-0008-0000-0100-00005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48</xdr:row>
          <xdr:rowOff>198120</xdr:rowOff>
        </xdr:from>
        <xdr:to>
          <xdr:col>65</xdr:col>
          <xdr:colOff>22860</xdr:colOff>
          <xdr:row>49</xdr:row>
          <xdr:rowOff>190500</xdr:rowOff>
        </xdr:to>
        <xdr:sp macro="" textlink="">
          <xdr:nvSpPr>
            <xdr:cNvPr id="29022" name="Check Box 350" hidden="1">
              <a:extLst>
                <a:ext uri="{63B3BB69-23CF-44E3-9099-C40C66FF867C}">
                  <a14:compatExt spid="_x0000_s29022"/>
                </a:ext>
                <a:ext uri="{FF2B5EF4-FFF2-40B4-BE49-F238E27FC236}">
                  <a16:creationId xmlns:a16="http://schemas.microsoft.com/office/drawing/2014/main" id="{00000000-0008-0000-0100-00005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48</xdr:row>
          <xdr:rowOff>198120</xdr:rowOff>
        </xdr:from>
        <xdr:to>
          <xdr:col>70</xdr:col>
          <xdr:colOff>38100</xdr:colOff>
          <xdr:row>49</xdr:row>
          <xdr:rowOff>190500</xdr:rowOff>
        </xdr:to>
        <xdr:sp macro="" textlink="">
          <xdr:nvSpPr>
            <xdr:cNvPr id="29023" name="Check Box 351" hidden="1">
              <a:extLst>
                <a:ext uri="{63B3BB69-23CF-44E3-9099-C40C66FF867C}">
                  <a14:compatExt spid="_x0000_s29023"/>
                </a:ext>
                <a:ext uri="{FF2B5EF4-FFF2-40B4-BE49-F238E27FC236}">
                  <a16:creationId xmlns:a16="http://schemas.microsoft.com/office/drawing/2014/main" id="{00000000-0008-0000-0100-00005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38100</xdr:colOff>
          <xdr:row>48</xdr:row>
          <xdr:rowOff>198120</xdr:rowOff>
        </xdr:from>
        <xdr:to>
          <xdr:col>85</xdr:col>
          <xdr:colOff>7620</xdr:colOff>
          <xdr:row>49</xdr:row>
          <xdr:rowOff>190500</xdr:rowOff>
        </xdr:to>
        <xdr:sp macro="" textlink="">
          <xdr:nvSpPr>
            <xdr:cNvPr id="29024" name="Check Box 352" hidden="1">
              <a:extLst>
                <a:ext uri="{63B3BB69-23CF-44E3-9099-C40C66FF867C}">
                  <a14:compatExt spid="_x0000_s29024"/>
                </a:ext>
                <a:ext uri="{FF2B5EF4-FFF2-40B4-BE49-F238E27FC236}">
                  <a16:creationId xmlns:a16="http://schemas.microsoft.com/office/drawing/2014/main" id="{00000000-0008-0000-0100-00006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48</xdr:row>
          <xdr:rowOff>198120</xdr:rowOff>
        </xdr:from>
        <xdr:to>
          <xdr:col>92</xdr:col>
          <xdr:colOff>38100</xdr:colOff>
          <xdr:row>49</xdr:row>
          <xdr:rowOff>190500</xdr:rowOff>
        </xdr:to>
        <xdr:sp macro="" textlink="">
          <xdr:nvSpPr>
            <xdr:cNvPr id="29025" name="Check Box 353" hidden="1">
              <a:extLst>
                <a:ext uri="{63B3BB69-23CF-44E3-9099-C40C66FF867C}">
                  <a14:compatExt spid="_x0000_s29025"/>
                </a:ext>
                <a:ext uri="{FF2B5EF4-FFF2-40B4-BE49-F238E27FC236}">
                  <a16:creationId xmlns:a16="http://schemas.microsoft.com/office/drawing/2014/main" id="{00000000-0008-0000-0100-00006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45720</xdr:colOff>
          <xdr:row>48</xdr:row>
          <xdr:rowOff>198120</xdr:rowOff>
        </xdr:from>
        <xdr:to>
          <xdr:col>103</xdr:col>
          <xdr:colOff>30480</xdr:colOff>
          <xdr:row>49</xdr:row>
          <xdr:rowOff>190500</xdr:rowOff>
        </xdr:to>
        <xdr:sp macro="" textlink="">
          <xdr:nvSpPr>
            <xdr:cNvPr id="29026" name="Check Box 354" hidden="1">
              <a:extLst>
                <a:ext uri="{63B3BB69-23CF-44E3-9099-C40C66FF867C}">
                  <a14:compatExt spid="_x0000_s29026"/>
                </a:ext>
                <a:ext uri="{FF2B5EF4-FFF2-40B4-BE49-F238E27FC236}">
                  <a16:creationId xmlns:a16="http://schemas.microsoft.com/office/drawing/2014/main" id="{00000000-0008-0000-0100-00006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52</xdr:row>
          <xdr:rowOff>198120</xdr:rowOff>
        </xdr:from>
        <xdr:to>
          <xdr:col>6</xdr:col>
          <xdr:colOff>22860</xdr:colOff>
          <xdr:row>53</xdr:row>
          <xdr:rowOff>198120</xdr:rowOff>
        </xdr:to>
        <xdr:sp macro="" textlink="">
          <xdr:nvSpPr>
            <xdr:cNvPr id="29027" name="Check Box 355" hidden="1">
              <a:extLst>
                <a:ext uri="{63B3BB69-23CF-44E3-9099-C40C66FF867C}">
                  <a14:compatExt spid="_x0000_s29027"/>
                </a:ext>
                <a:ext uri="{FF2B5EF4-FFF2-40B4-BE49-F238E27FC236}">
                  <a16:creationId xmlns:a16="http://schemas.microsoft.com/office/drawing/2014/main" id="{00000000-0008-0000-0100-00006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52</xdr:row>
          <xdr:rowOff>198120</xdr:rowOff>
        </xdr:from>
        <xdr:to>
          <xdr:col>11</xdr:col>
          <xdr:colOff>38100</xdr:colOff>
          <xdr:row>53</xdr:row>
          <xdr:rowOff>198120</xdr:rowOff>
        </xdr:to>
        <xdr:sp macro="" textlink="">
          <xdr:nvSpPr>
            <xdr:cNvPr id="29028" name="Check Box 356" hidden="1">
              <a:extLst>
                <a:ext uri="{63B3BB69-23CF-44E3-9099-C40C66FF867C}">
                  <a14:compatExt spid="_x0000_s29028"/>
                </a:ext>
                <a:ext uri="{FF2B5EF4-FFF2-40B4-BE49-F238E27FC236}">
                  <a16:creationId xmlns:a16="http://schemas.microsoft.com/office/drawing/2014/main" id="{00000000-0008-0000-0100-00006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52</xdr:row>
          <xdr:rowOff>198120</xdr:rowOff>
        </xdr:from>
        <xdr:to>
          <xdr:col>17</xdr:col>
          <xdr:colOff>45720</xdr:colOff>
          <xdr:row>53</xdr:row>
          <xdr:rowOff>198120</xdr:rowOff>
        </xdr:to>
        <xdr:sp macro="" textlink="">
          <xdr:nvSpPr>
            <xdr:cNvPr id="29029" name="Check Box 357" hidden="1">
              <a:extLst>
                <a:ext uri="{63B3BB69-23CF-44E3-9099-C40C66FF867C}">
                  <a14:compatExt spid="_x0000_s29029"/>
                </a:ext>
                <a:ext uri="{FF2B5EF4-FFF2-40B4-BE49-F238E27FC236}">
                  <a16:creationId xmlns:a16="http://schemas.microsoft.com/office/drawing/2014/main" id="{00000000-0008-0000-0100-00006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198120</xdr:rowOff>
        </xdr:from>
        <xdr:to>
          <xdr:col>32</xdr:col>
          <xdr:colOff>0</xdr:colOff>
          <xdr:row>53</xdr:row>
          <xdr:rowOff>198120</xdr:rowOff>
        </xdr:to>
        <xdr:sp macro="" textlink="">
          <xdr:nvSpPr>
            <xdr:cNvPr id="29030" name="Check Box 358" hidden="1">
              <a:extLst>
                <a:ext uri="{63B3BB69-23CF-44E3-9099-C40C66FF867C}">
                  <a14:compatExt spid="_x0000_s29030"/>
                </a:ext>
                <a:ext uri="{FF2B5EF4-FFF2-40B4-BE49-F238E27FC236}">
                  <a16:creationId xmlns:a16="http://schemas.microsoft.com/office/drawing/2014/main" id="{00000000-0008-0000-0100-00006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52</xdr:row>
          <xdr:rowOff>198120</xdr:rowOff>
        </xdr:from>
        <xdr:to>
          <xdr:col>42</xdr:col>
          <xdr:colOff>22860</xdr:colOff>
          <xdr:row>53</xdr:row>
          <xdr:rowOff>198120</xdr:rowOff>
        </xdr:to>
        <xdr:sp macro="" textlink="">
          <xdr:nvSpPr>
            <xdr:cNvPr id="29031" name="Check Box 359" hidden="1">
              <a:extLst>
                <a:ext uri="{63B3BB69-23CF-44E3-9099-C40C66FF867C}">
                  <a14:compatExt spid="_x0000_s29031"/>
                </a:ext>
                <a:ext uri="{FF2B5EF4-FFF2-40B4-BE49-F238E27FC236}">
                  <a16:creationId xmlns:a16="http://schemas.microsoft.com/office/drawing/2014/main" id="{00000000-0008-0000-0100-00006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52</xdr:row>
          <xdr:rowOff>198120</xdr:rowOff>
        </xdr:from>
        <xdr:to>
          <xdr:col>46</xdr:col>
          <xdr:colOff>7620</xdr:colOff>
          <xdr:row>53</xdr:row>
          <xdr:rowOff>198120</xdr:rowOff>
        </xdr:to>
        <xdr:sp macro="" textlink="">
          <xdr:nvSpPr>
            <xdr:cNvPr id="29032" name="Check Box 360" hidden="1">
              <a:extLst>
                <a:ext uri="{63B3BB69-23CF-44E3-9099-C40C66FF867C}">
                  <a14:compatExt spid="_x0000_s29032"/>
                </a:ext>
                <a:ext uri="{FF2B5EF4-FFF2-40B4-BE49-F238E27FC236}">
                  <a16:creationId xmlns:a16="http://schemas.microsoft.com/office/drawing/2014/main" id="{00000000-0008-0000-0100-00006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45720</xdr:colOff>
          <xdr:row>52</xdr:row>
          <xdr:rowOff>198120</xdr:rowOff>
        </xdr:from>
        <xdr:to>
          <xdr:col>53</xdr:col>
          <xdr:colOff>22860</xdr:colOff>
          <xdr:row>53</xdr:row>
          <xdr:rowOff>198120</xdr:rowOff>
        </xdr:to>
        <xdr:sp macro="" textlink="">
          <xdr:nvSpPr>
            <xdr:cNvPr id="29033" name="Check Box 361" hidden="1">
              <a:extLst>
                <a:ext uri="{63B3BB69-23CF-44E3-9099-C40C66FF867C}">
                  <a14:compatExt spid="_x0000_s29033"/>
                </a:ext>
                <a:ext uri="{FF2B5EF4-FFF2-40B4-BE49-F238E27FC236}">
                  <a16:creationId xmlns:a16="http://schemas.microsoft.com/office/drawing/2014/main" id="{00000000-0008-0000-0100-00006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52</xdr:row>
          <xdr:rowOff>198120</xdr:rowOff>
        </xdr:from>
        <xdr:to>
          <xdr:col>65</xdr:col>
          <xdr:colOff>22860</xdr:colOff>
          <xdr:row>53</xdr:row>
          <xdr:rowOff>198120</xdr:rowOff>
        </xdr:to>
        <xdr:sp macro="" textlink="">
          <xdr:nvSpPr>
            <xdr:cNvPr id="29034" name="Check Box 362" hidden="1">
              <a:extLst>
                <a:ext uri="{63B3BB69-23CF-44E3-9099-C40C66FF867C}">
                  <a14:compatExt spid="_x0000_s29034"/>
                </a:ext>
                <a:ext uri="{FF2B5EF4-FFF2-40B4-BE49-F238E27FC236}">
                  <a16:creationId xmlns:a16="http://schemas.microsoft.com/office/drawing/2014/main" id="{00000000-0008-0000-0100-00006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45720</xdr:colOff>
          <xdr:row>52</xdr:row>
          <xdr:rowOff>198120</xdr:rowOff>
        </xdr:from>
        <xdr:to>
          <xdr:col>71</xdr:col>
          <xdr:colOff>7620</xdr:colOff>
          <xdr:row>53</xdr:row>
          <xdr:rowOff>198120</xdr:rowOff>
        </xdr:to>
        <xdr:sp macro="" textlink="">
          <xdr:nvSpPr>
            <xdr:cNvPr id="29035" name="Check Box 363" hidden="1">
              <a:extLst>
                <a:ext uri="{63B3BB69-23CF-44E3-9099-C40C66FF867C}">
                  <a14:compatExt spid="_x0000_s29035"/>
                </a:ext>
                <a:ext uri="{FF2B5EF4-FFF2-40B4-BE49-F238E27FC236}">
                  <a16:creationId xmlns:a16="http://schemas.microsoft.com/office/drawing/2014/main" id="{00000000-0008-0000-0100-00006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45720</xdr:colOff>
          <xdr:row>52</xdr:row>
          <xdr:rowOff>198120</xdr:rowOff>
        </xdr:from>
        <xdr:to>
          <xdr:col>75</xdr:col>
          <xdr:colOff>7620</xdr:colOff>
          <xdr:row>53</xdr:row>
          <xdr:rowOff>198120</xdr:rowOff>
        </xdr:to>
        <xdr:sp macro="" textlink="">
          <xdr:nvSpPr>
            <xdr:cNvPr id="29036" name="Check Box 364" hidden="1">
              <a:extLst>
                <a:ext uri="{63B3BB69-23CF-44E3-9099-C40C66FF867C}">
                  <a14:compatExt spid="_x0000_s29036"/>
                </a:ext>
                <a:ext uri="{FF2B5EF4-FFF2-40B4-BE49-F238E27FC236}">
                  <a16:creationId xmlns:a16="http://schemas.microsoft.com/office/drawing/2014/main" id="{00000000-0008-0000-0100-00006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52</xdr:row>
          <xdr:rowOff>198120</xdr:rowOff>
        </xdr:from>
        <xdr:to>
          <xdr:col>81</xdr:col>
          <xdr:colOff>45720</xdr:colOff>
          <xdr:row>53</xdr:row>
          <xdr:rowOff>198120</xdr:rowOff>
        </xdr:to>
        <xdr:sp macro="" textlink="">
          <xdr:nvSpPr>
            <xdr:cNvPr id="29037" name="Check Box 365" hidden="1">
              <a:extLst>
                <a:ext uri="{63B3BB69-23CF-44E3-9099-C40C66FF867C}">
                  <a14:compatExt spid="_x0000_s29037"/>
                </a:ext>
                <a:ext uri="{FF2B5EF4-FFF2-40B4-BE49-F238E27FC236}">
                  <a16:creationId xmlns:a16="http://schemas.microsoft.com/office/drawing/2014/main" id="{00000000-0008-0000-0100-00006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60960</xdr:colOff>
          <xdr:row>56</xdr:row>
          <xdr:rowOff>213360</xdr:rowOff>
        </xdr:from>
        <xdr:to>
          <xdr:col>99</xdr:col>
          <xdr:colOff>7620</xdr:colOff>
          <xdr:row>57</xdr:row>
          <xdr:rowOff>198120</xdr:rowOff>
        </xdr:to>
        <xdr:sp macro="" textlink="">
          <xdr:nvSpPr>
            <xdr:cNvPr id="29038" name="Check Box 366" hidden="1">
              <a:extLst>
                <a:ext uri="{63B3BB69-23CF-44E3-9099-C40C66FF867C}">
                  <a14:compatExt spid="_x0000_s29038"/>
                </a:ext>
                <a:ext uri="{FF2B5EF4-FFF2-40B4-BE49-F238E27FC236}">
                  <a16:creationId xmlns:a16="http://schemas.microsoft.com/office/drawing/2014/main" id="{00000000-0008-0000-0100-00006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38100</xdr:colOff>
          <xdr:row>52</xdr:row>
          <xdr:rowOff>198120</xdr:rowOff>
        </xdr:from>
        <xdr:to>
          <xdr:col>90</xdr:col>
          <xdr:colOff>45720</xdr:colOff>
          <xdr:row>53</xdr:row>
          <xdr:rowOff>198120</xdr:rowOff>
        </xdr:to>
        <xdr:sp macro="" textlink="">
          <xdr:nvSpPr>
            <xdr:cNvPr id="29039" name="Check Box 367" hidden="1">
              <a:extLst>
                <a:ext uri="{63B3BB69-23CF-44E3-9099-C40C66FF867C}">
                  <a14:compatExt spid="_x0000_s29039"/>
                </a:ext>
                <a:ext uri="{FF2B5EF4-FFF2-40B4-BE49-F238E27FC236}">
                  <a16:creationId xmlns:a16="http://schemas.microsoft.com/office/drawing/2014/main" id="{00000000-0008-0000-0100-00006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30480</xdr:colOff>
          <xdr:row>36</xdr:row>
          <xdr:rowOff>198120</xdr:rowOff>
        </xdr:from>
        <xdr:to>
          <xdr:col>91</xdr:col>
          <xdr:colOff>45720</xdr:colOff>
          <xdr:row>37</xdr:row>
          <xdr:rowOff>190500</xdr:rowOff>
        </xdr:to>
        <xdr:sp macro="" textlink="">
          <xdr:nvSpPr>
            <xdr:cNvPr id="29040" name="Check Box 368" hidden="1">
              <a:extLst>
                <a:ext uri="{63B3BB69-23CF-44E3-9099-C40C66FF867C}">
                  <a14:compatExt spid="_x0000_s29040"/>
                </a:ext>
                <a:ext uri="{FF2B5EF4-FFF2-40B4-BE49-F238E27FC236}">
                  <a16:creationId xmlns:a16="http://schemas.microsoft.com/office/drawing/2014/main" id="{00000000-0008-0000-0100-00007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45720</xdr:colOff>
          <xdr:row>36</xdr:row>
          <xdr:rowOff>198120</xdr:rowOff>
        </xdr:from>
        <xdr:to>
          <xdr:col>112</xdr:col>
          <xdr:colOff>7620</xdr:colOff>
          <xdr:row>37</xdr:row>
          <xdr:rowOff>190500</xdr:rowOff>
        </xdr:to>
        <xdr:sp macro="" textlink="">
          <xdr:nvSpPr>
            <xdr:cNvPr id="29041" name="Check Box 369" hidden="1">
              <a:extLst>
                <a:ext uri="{63B3BB69-23CF-44E3-9099-C40C66FF867C}">
                  <a14:compatExt spid="_x0000_s29041"/>
                </a:ext>
                <a:ext uri="{FF2B5EF4-FFF2-40B4-BE49-F238E27FC236}">
                  <a16:creationId xmlns:a16="http://schemas.microsoft.com/office/drawing/2014/main" id="{00000000-0008-0000-0100-00007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36</xdr:row>
          <xdr:rowOff>198120</xdr:rowOff>
        </xdr:from>
        <xdr:to>
          <xdr:col>28</xdr:col>
          <xdr:colOff>7620</xdr:colOff>
          <xdr:row>37</xdr:row>
          <xdr:rowOff>190500</xdr:rowOff>
        </xdr:to>
        <xdr:sp macro="" textlink="">
          <xdr:nvSpPr>
            <xdr:cNvPr id="29043" name="Check Box 371" hidden="1">
              <a:extLst>
                <a:ext uri="{63B3BB69-23CF-44E3-9099-C40C66FF867C}">
                  <a14:compatExt spid="_x0000_s29043"/>
                </a:ext>
                <a:ext uri="{FF2B5EF4-FFF2-40B4-BE49-F238E27FC236}">
                  <a16:creationId xmlns:a16="http://schemas.microsoft.com/office/drawing/2014/main" id="{00000000-0008-0000-0100-00007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36</xdr:row>
          <xdr:rowOff>198120</xdr:rowOff>
        </xdr:from>
        <xdr:to>
          <xdr:col>37</xdr:col>
          <xdr:colOff>22860</xdr:colOff>
          <xdr:row>37</xdr:row>
          <xdr:rowOff>190500</xdr:rowOff>
        </xdr:to>
        <xdr:sp macro="" textlink="">
          <xdr:nvSpPr>
            <xdr:cNvPr id="29044" name="Check Box 372" hidden="1">
              <a:extLst>
                <a:ext uri="{63B3BB69-23CF-44E3-9099-C40C66FF867C}">
                  <a14:compatExt spid="_x0000_s29044"/>
                </a:ext>
                <a:ext uri="{FF2B5EF4-FFF2-40B4-BE49-F238E27FC236}">
                  <a16:creationId xmlns:a16="http://schemas.microsoft.com/office/drawing/2014/main" id="{00000000-0008-0000-0100-00007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36</xdr:row>
          <xdr:rowOff>198120</xdr:rowOff>
        </xdr:from>
        <xdr:to>
          <xdr:col>43</xdr:col>
          <xdr:colOff>22860</xdr:colOff>
          <xdr:row>37</xdr:row>
          <xdr:rowOff>190500</xdr:rowOff>
        </xdr:to>
        <xdr:sp macro="" textlink="">
          <xdr:nvSpPr>
            <xdr:cNvPr id="29045" name="Check Box 373" hidden="1">
              <a:extLst>
                <a:ext uri="{63B3BB69-23CF-44E3-9099-C40C66FF867C}">
                  <a14:compatExt spid="_x0000_s29045"/>
                </a:ext>
                <a:ext uri="{FF2B5EF4-FFF2-40B4-BE49-F238E27FC236}">
                  <a16:creationId xmlns:a16="http://schemas.microsoft.com/office/drawing/2014/main" id="{00000000-0008-0000-0100-00007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45720</xdr:colOff>
          <xdr:row>36</xdr:row>
          <xdr:rowOff>198120</xdr:rowOff>
        </xdr:from>
        <xdr:to>
          <xdr:col>49</xdr:col>
          <xdr:colOff>0</xdr:colOff>
          <xdr:row>37</xdr:row>
          <xdr:rowOff>190500</xdr:rowOff>
        </xdr:to>
        <xdr:sp macro="" textlink="">
          <xdr:nvSpPr>
            <xdr:cNvPr id="29046" name="Check Box 374" hidden="1">
              <a:extLst>
                <a:ext uri="{63B3BB69-23CF-44E3-9099-C40C66FF867C}">
                  <a14:compatExt spid="_x0000_s29046"/>
                </a:ext>
                <a:ext uri="{FF2B5EF4-FFF2-40B4-BE49-F238E27FC236}">
                  <a16:creationId xmlns:a16="http://schemas.microsoft.com/office/drawing/2014/main" id="{00000000-0008-0000-0100-00007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36</xdr:row>
          <xdr:rowOff>198120</xdr:rowOff>
        </xdr:from>
        <xdr:to>
          <xdr:col>56</xdr:col>
          <xdr:colOff>0</xdr:colOff>
          <xdr:row>37</xdr:row>
          <xdr:rowOff>190500</xdr:rowOff>
        </xdr:to>
        <xdr:sp macro="" textlink="">
          <xdr:nvSpPr>
            <xdr:cNvPr id="29047" name="Check Box 375" hidden="1">
              <a:extLst>
                <a:ext uri="{63B3BB69-23CF-44E3-9099-C40C66FF867C}">
                  <a14:compatExt spid="_x0000_s29047"/>
                </a:ext>
                <a:ext uri="{FF2B5EF4-FFF2-40B4-BE49-F238E27FC236}">
                  <a16:creationId xmlns:a16="http://schemas.microsoft.com/office/drawing/2014/main" id="{00000000-0008-0000-0100-00007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45720</xdr:colOff>
          <xdr:row>36</xdr:row>
          <xdr:rowOff>198120</xdr:rowOff>
        </xdr:from>
        <xdr:to>
          <xdr:col>64</xdr:col>
          <xdr:colOff>30480</xdr:colOff>
          <xdr:row>37</xdr:row>
          <xdr:rowOff>190500</xdr:rowOff>
        </xdr:to>
        <xdr:sp macro="" textlink="">
          <xdr:nvSpPr>
            <xdr:cNvPr id="29048" name="Check Box 376" hidden="1">
              <a:extLst>
                <a:ext uri="{63B3BB69-23CF-44E3-9099-C40C66FF867C}">
                  <a14:compatExt spid="_x0000_s29048"/>
                </a:ext>
                <a:ext uri="{FF2B5EF4-FFF2-40B4-BE49-F238E27FC236}">
                  <a16:creationId xmlns:a16="http://schemas.microsoft.com/office/drawing/2014/main" id="{00000000-0008-0000-0100-00007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45720</xdr:colOff>
          <xdr:row>36</xdr:row>
          <xdr:rowOff>198120</xdr:rowOff>
        </xdr:from>
        <xdr:to>
          <xdr:col>69</xdr:col>
          <xdr:colOff>22860</xdr:colOff>
          <xdr:row>37</xdr:row>
          <xdr:rowOff>190500</xdr:rowOff>
        </xdr:to>
        <xdr:sp macro="" textlink="">
          <xdr:nvSpPr>
            <xdr:cNvPr id="29050" name="Check Box 378" hidden="1">
              <a:extLst>
                <a:ext uri="{63B3BB69-23CF-44E3-9099-C40C66FF867C}">
                  <a14:compatExt spid="_x0000_s29050"/>
                </a:ext>
                <a:ext uri="{FF2B5EF4-FFF2-40B4-BE49-F238E27FC236}">
                  <a16:creationId xmlns:a16="http://schemas.microsoft.com/office/drawing/2014/main" id="{00000000-0008-0000-0100-00007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45720</xdr:colOff>
          <xdr:row>36</xdr:row>
          <xdr:rowOff>198120</xdr:rowOff>
        </xdr:from>
        <xdr:to>
          <xdr:col>78</xdr:col>
          <xdr:colOff>7620</xdr:colOff>
          <xdr:row>37</xdr:row>
          <xdr:rowOff>190500</xdr:rowOff>
        </xdr:to>
        <xdr:sp macro="" textlink="">
          <xdr:nvSpPr>
            <xdr:cNvPr id="29051" name="Check Box 379" hidden="1">
              <a:extLst>
                <a:ext uri="{63B3BB69-23CF-44E3-9099-C40C66FF867C}">
                  <a14:compatExt spid="_x0000_s29051"/>
                </a:ext>
                <a:ext uri="{FF2B5EF4-FFF2-40B4-BE49-F238E27FC236}">
                  <a16:creationId xmlns:a16="http://schemas.microsoft.com/office/drawing/2014/main" id="{00000000-0008-0000-0100-00007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30480</xdr:colOff>
          <xdr:row>36</xdr:row>
          <xdr:rowOff>198120</xdr:rowOff>
        </xdr:from>
        <xdr:to>
          <xdr:col>87</xdr:col>
          <xdr:colOff>45720</xdr:colOff>
          <xdr:row>37</xdr:row>
          <xdr:rowOff>190500</xdr:rowOff>
        </xdr:to>
        <xdr:sp macro="" textlink="">
          <xdr:nvSpPr>
            <xdr:cNvPr id="29052" name="Check Box 380" hidden="1">
              <a:extLst>
                <a:ext uri="{63B3BB69-23CF-44E3-9099-C40C66FF867C}">
                  <a14:compatExt spid="_x0000_s29052"/>
                </a:ext>
                <a:ext uri="{FF2B5EF4-FFF2-40B4-BE49-F238E27FC236}">
                  <a16:creationId xmlns:a16="http://schemas.microsoft.com/office/drawing/2014/main" id="{00000000-0008-0000-0100-00007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198120</xdr:rowOff>
        </xdr:from>
        <xdr:to>
          <xdr:col>6</xdr:col>
          <xdr:colOff>22860</xdr:colOff>
          <xdr:row>41</xdr:row>
          <xdr:rowOff>190500</xdr:rowOff>
        </xdr:to>
        <xdr:sp macro="" textlink="">
          <xdr:nvSpPr>
            <xdr:cNvPr id="29053" name="Check Box 381" hidden="1">
              <a:extLst>
                <a:ext uri="{63B3BB69-23CF-44E3-9099-C40C66FF867C}">
                  <a14:compatExt spid="_x0000_s29053"/>
                </a:ext>
                <a:ext uri="{FF2B5EF4-FFF2-40B4-BE49-F238E27FC236}">
                  <a16:creationId xmlns:a16="http://schemas.microsoft.com/office/drawing/2014/main" id="{00000000-0008-0000-0100-00007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xdr:row>
          <xdr:rowOff>198120</xdr:rowOff>
        </xdr:from>
        <xdr:to>
          <xdr:col>13</xdr:col>
          <xdr:colOff>0</xdr:colOff>
          <xdr:row>41</xdr:row>
          <xdr:rowOff>190500</xdr:rowOff>
        </xdr:to>
        <xdr:sp macro="" textlink="">
          <xdr:nvSpPr>
            <xdr:cNvPr id="29054" name="Check Box 382" hidden="1">
              <a:extLst>
                <a:ext uri="{63B3BB69-23CF-44E3-9099-C40C66FF867C}">
                  <a14:compatExt spid="_x0000_s29054"/>
                </a:ext>
                <a:ext uri="{FF2B5EF4-FFF2-40B4-BE49-F238E27FC236}">
                  <a16:creationId xmlns:a16="http://schemas.microsoft.com/office/drawing/2014/main" id="{00000000-0008-0000-0100-00007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40</xdr:row>
          <xdr:rowOff>198120</xdr:rowOff>
        </xdr:from>
        <xdr:to>
          <xdr:col>21</xdr:col>
          <xdr:colOff>0</xdr:colOff>
          <xdr:row>41</xdr:row>
          <xdr:rowOff>190500</xdr:rowOff>
        </xdr:to>
        <xdr:sp macro="" textlink="">
          <xdr:nvSpPr>
            <xdr:cNvPr id="29055" name="Check Box 383" hidden="1">
              <a:extLst>
                <a:ext uri="{63B3BB69-23CF-44E3-9099-C40C66FF867C}">
                  <a14:compatExt spid="_x0000_s29055"/>
                </a:ext>
                <a:ext uri="{FF2B5EF4-FFF2-40B4-BE49-F238E27FC236}">
                  <a16:creationId xmlns:a16="http://schemas.microsoft.com/office/drawing/2014/main" id="{00000000-0008-0000-0100-00007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40</xdr:row>
          <xdr:rowOff>198120</xdr:rowOff>
        </xdr:from>
        <xdr:to>
          <xdr:col>29</xdr:col>
          <xdr:colOff>45720</xdr:colOff>
          <xdr:row>41</xdr:row>
          <xdr:rowOff>190500</xdr:rowOff>
        </xdr:to>
        <xdr:sp macro="" textlink="">
          <xdr:nvSpPr>
            <xdr:cNvPr id="29056" name="Check Box 384" hidden="1">
              <a:extLst>
                <a:ext uri="{63B3BB69-23CF-44E3-9099-C40C66FF867C}">
                  <a14:compatExt spid="_x0000_s29056"/>
                </a:ext>
                <a:ext uri="{FF2B5EF4-FFF2-40B4-BE49-F238E27FC236}">
                  <a16:creationId xmlns:a16="http://schemas.microsoft.com/office/drawing/2014/main" id="{00000000-0008-0000-0100-00008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40</xdr:row>
          <xdr:rowOff>198120</xdr:rowOff>
        </xdr:from>
        <xdr:to>
          <xdr:col>35</xdr:col>
          <xdr:colOff>7620</xdr:colOff>
          <xdr:row>41</xdr:row>
          <xdr:rowOff>190500</xdr:rowOff>
        </xdr:to>
        <xdr:sp macro="" textlink="">
          <xdr:nvSpPr>
            <xdr:cNvPr id="29057" name="Check Box 385" hidden="1">
              <a:extLst>
                <a:ext uri="{63B3BB69-23CF-44E3-9099-C40C66FF867C}">
                  <a14:compatExt spid="_x0000_s29057"/>
                </a:ext>
                <a:ext uri="{FF2B5EF4-FFF2-40B4-BE49-F238E27FC236}">
                  <a16:creationId xmlns:a16="http://schemas.microsoft.com/office/drawing/2014/main" id="{00000000-0008-0000-0100-00008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40</xdr:row>
          <xdr:rowOff>198120</xdr:rowOff>
        </xdr:from>
        <xdr:to>
          <xdr:col>40</xdr:col>
          <xdr:colOff>7620</xdr:colOff>
          <xdr:row>41</xdr:row>
          <xdr:rowOff>190500</xdr:rowOff>
        </xdr:to>
        <xdr:sp macro="" textlink="">
          <xdr:nvSpPr>
            <xdr:cNvPr id="29058" name="Check Box 386" hidden="1">
              <a:extLst>
                <a:ext uri="{63B3BB69-23CF-44E3-9099-C40C66FF867C}">
                  <a14:compatExt spid="_x0000_s29058"/>
                </a:ext>
                <a:ext uri="{FF2B5EF4-FFF2-40B4-BE49-F238E27FC236}">
                  <a16:creationId xmlns:a16="http://schemas.microsoft.com/office/drawing/2014/main" id="{00000000-0008-0000-0100-00008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40</xdr:row>
          <xdr:rowOff>198120</xdr:rowOff>
        </xdr:from>
        <xdr:to>
          <xdr:col>52</xdr:col>
          <xdr:colOff>0</xdr:colOff>
          <xdr:row>41</xdr:row>
          <xdr:rowOff>190500</xdr:rowOff>
        </xdr:to>
        <xdr:sp macro="" textlink="">
          <xdr:nvSpPr>
            <xdr:cNvPr id="29059" name="Check Box 387" hidden="1">
              <a:extLst>
                <a:ext uri="{63B3BB69-23CF-44E3-9099-C40C66FF867C}">
                  <a14:compatExt spid="_x0000_s29059"/>
                </a:ext>
                <a:ext uri="{FF2B5EF4-FFF2-40B4-BE49-F238E27FC236}">
                  <a16:creationId xmlns:a16="http://schemas.microsoft.com/office/drawing/2014/main" id="{00000000-0008-0000-0100-00008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40</xdr:row>
          <xdr:rowOff>198120</xdr:rowOff>
        </xdr:from>
        <xdr:to>
          <xdr:col>60</xdr:col>
          <xdr:colOff>30480</xdr:colOff>
          <xdr:row>41</xdr:row>
          <xdr:rowOff>190500</xdr:rowOff>
        </xdr:to>
        <xdr:sp macro="" textlink="">
          <xdr:nvSpPr>
            <xdr:cNvPr id="29060" name="Check Box 388" hidden="1">
              <a:extLst>
                <a:ext uri="{63B3BB69-23CF-44E3-9099-C40C66FF867C}">
                  <a14:compatExt spid="_x0000_s29060"/>
                </a:ext>
                <a:ext uri="{FF2B5EF4-FFF2-40B4-BE49-F238E27FC236}">
                  <a16:creationId xmlns:a16="http://schemas.microsoft.com/office/drawing/2014/main" id="{00000000-0008-0000-0100-00008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45720</xdr:colOff>
          <xdr:row>40</xdr:row>
          <xdr:rowOff>198120</xdr:rowOff>
        </xdr:from>
        <xdr:to>
          <xdr:col>66</xdr:col>
          <xdr:colOff>22860</xdr:colOff>
          <xdr:row>41</xdr:row>
          <xdr:rowOff>190500</xdr:rowOff>
        </xdr:to>
        <xdr:sp macro="" textlink="">
          <xdr:nvSpPr>
            <xdr:cNvPr id="29061" name="Check Box 389" hidden="1">
              <a:extLst>
                <a:ext uri="{63B3BB69-23CF-44E3-9099-C40C66FF867C}">
                  <a14:compatExt spid="_x0000_s29061"/>
                </a:ext>
                <a:ext uri="{FF2B5EF4-FFF2-40B4-BE49-F238E27FC236}">
                  <a16:creationId xmlns:a16="http://schemas.microsoft.com/office/drawing/2014/main" id="{00000000-0008-0000-0100-00008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45720</xdr:colOff>
          <xdr:row>40</xdr:row>
          <xdr:rowOff>198120</xdr:rowOff>
        </xdr:from>
        <xdr:to>
          <xdr:col>80</xdr:col>
          <xdr:colOff>22860</xdr:colOff>
          <xdr:row>41</xdr:row>
          <xdr:rowOff>190500</xdr:rowOff>
        </xdr:to>
        <xdr:sp macro="" textlink="">
          <xdr:nvSpPr>
            <xdr:cNvPr id="29062" name="Check Box 390" hidden="1">
              <a:extLst>
                <a:ext uri="{63B3BB69-23CF-44E3-9099-C40C66FF867C}">
                  <a14:compatExt spid="_x0000_s29062"/>
                </a:ext>
                <a:ext uri="{FF2B5EF4-FFF2-40B4-BE49-F238E27FC236}">
                  <a16:creationId xmlns:a16="http://schemas.microsoft.com/office/drawing/2014/main" id="{00000000-0008-0000-0100-00008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45720</xdr:colOff>
          <xdr:row>40</xdr:row>
          <xdr:rowOff>198120</xdr:rowOff>
        </xdr:from>
        <xdr:to>
          <xdr:col>84</xdr:col>
          <xdr:colOff>7620</xdr:colOff>
          <xdr:row>41</xdr:row>
          <xdr:rowOff>190500</xdr:rowOff>
        </xdr:to>
        <xdr:sp macro="" textlink="">
          <xdr:nvSpPr>
            <xdr:cNvPr id="29063" name="Check Box 391" hidden="1">
              <a:extLst>
                <a:ext uri="{63B3BB69-23CF-44E3-9099-C40C66FF867C}">
                  <a14:compatExt spid="_x0000_s29063"/>
                </a:ext>
                <a:ext uri="{FF2B5EF4-FFF2-40B4-BE49-F238E27FC236}">
                  <a16:creationId xmlns:a16="http://schemas.microsoft.com/office/drawing/2014/main" id="{00000000-0008-0000-0100-00008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44</xdr:row>
          <xdr:rowOff>213360</xdr:rowOff>
        </xdr:from>
        <xdr:to>
          <xdr:col>7</xdr:col>
          <xdr:colOff>45720</xdr:colOff>
          <xdr:row>45</xdr:row>
          <xdr:rowOff>190500</xdr:rowOff>
        </xdr:to>
        <xdr:sp macro="" textlink="">
          <xdr:nvSpPr>
            <xdr:cNvPr id="29064" name="Check Box 392" hidden="1">
              <a:extLst>
                <a:ext uri="{63B3BB69-23CF-44E3-9099-C40C66FF867C}">
                  <a14:compatExt spid="_x0000_s29064"/>
                </a:ext>
                <a:ext uri="{FF2B5EF4-FFF2-40B4-BE49-F238E27FC236}">
                  <a16:creationId xmlns:a16="http://schemas.microsoft.com/office/drawing/2014/main" id="{00000000-0008-0000-0100-00008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44</xdr:row>
          <xdr:rowOff>213360</xdr:rowOff>
        </xdr:from>
        <xdr:to>
          <xdr:col>14</xdr:col>
          <xdr:colOff>0</xdr:colOff>
          <xdr:row>45</xdr:row>
          <xdr:rowOff>190500</xdr:rowOff>
        </xdr:to>
        <xdr:sp macro="" textlink="">
          <xdr:nvSpPr>
            <xdr:cNvPr id="29065" name="Check Box 393" hidden="1">
              <a:extLst>
                <a:ext uri="{63B3BB69-23CF-44E3-9099-C40C66FF867C}">
                  <a14:compatExt spid="_x0000_s29065"/>
                </a:ext>
                <a:ext uri="{FF2B5EF4-FFF2-40B4-BE49-F238E27FC236}">
                  <a16:creationId xmlns:a16="http://schemas.microsoft.com/office/drawing/2014/main" id="{00000000-0008-0000-0100-00008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22860</xdr:colOff>
          <xdr:row>44</xdr:row>
          <xdr:rowOff>213360</xdr:rowOff>
        </xdr:from>
        <xdr:to>
          <xdr:col>108</xdr:col>
          <xdr:colOff>0</xdr:colOff>
          <xdr:row>45</xdr:row>
          <xdr:rowOff>190500</xdr:rowOff>
        </xdr:to>
        <xdr:sp macro="" textlink="">
          <xdr:nvSpPr>
            <xdr:cNvPr id="29066" name="Check Box 394" hidden="1">
              <a:extLst>
                <a:ext uri="{63B3BB69-23CF-44E3-9099-C40C66FF867C}">
                  <a14:compatExt spid="_x0000_s29066"/>
                </a:ext>
                <a:ext uri="{FF2B5EF4-FFF2-40B4-BE49-F238E27FC236}">
                  <a16:creationId xmlns:a16="http://schemas.microsoft.com/office/drawing/2014/main" id="{00000000-0008-0000-0100-00008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38100</xdr:colOff>
          <xdr:row>44</xdr:row>
          <xdr:rowOff>213360</xdr:rowOff>
        </xdr:from>
        <xdr:to>
          <xdr:col>114</xdr:col>
          <xdr:colOff>0</xdr:colOff>
          <xdr:row>45</xdr:row>
          <xdr:rowOff>190500</xdr:rowOff>
        </xdr:to>
        <xdr:sp macro="" textlink="">
          <xdr:nvSpPr>
            <xdr:cNvPr id="29067" name="Check Box 395" hidden="1">
              <a:extLst>
                <a:ext uri="{63B3BB69-23CF-44E3-9099-C40C66FF867C}">
                  <a14:compatExt spid="_x0000_s29067"/>
                </a:ext>
                <a:ext uri="{FF2B5EF4-FFF2-40B4-BE49-F238E27FC236}">
                  <a16:creationId xmlns:a16="http://schemas.microsoft.com/office/drawing/2014/main" id="{00000000-0008-0000-0100-00008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53340</xdr:colOff>
          <xdr:row>44</xdr:row>
          <xdr:rowOff>213360</xdr:rowOff>
        </xdr:from>
        <xdr:to>
          <xdr:col>121</xdr:col>
          <xdr:colOff>15240</xdr:colOff>
          <xdr:row>45</xdr:row>
          <xdr:rowOff>190500</xdr:rowOff>
        </xdr:to>
        <xdr:sp macro="" textlink="">
          <xdr:nvSpPr>
            <xdr:cNvPr id="29068" name="Check Box 396" hidden="1">
              <a:extLst>
                <a:ext uri="{63B3BB69-23CF-44E3-9099-C40C66FF867C}">
                  <a14:compatExt spid="_x0000_s29068"/>
                </a:ext>
                <a:ext uri="{FF2B5EF4-FFF2-40B4-BE49-F238E27FC236}">
                  <a16:creationId xmlns:a16="http://schemas.microsoft.com/office/drawing/2014/main" id="{00000000-0008-0000-0100-00008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xdr:col>
          <xdr:colOff>38100</xdr:colOff>
          <xdr:row>44</xdr:row>
          <xdr:rowOff>213360</xdr:rowOff>
        </xdr:from>
        <xdr:to>
          <xdr:col>131</xdr:col>
          <xdr:colOff>7620</xdr:colOff>
          <xdr:row>45</xdr:row>
          <xdr:rowOff>190500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44</xdr:row>
          <xdr:rowOff>213360</xdr:rowOff>
        </xdr:from>
        <xdr:to>
          <xdr:col>26</xdr:col>
          <xdr:colOff>0</xdr:colOff>
          <xdr:row>45</xdr:row>
          <xdr:rowOff>190500</xdr:rowOff>
        </xdr:to>
        <xdr:sp macro="" textlink="">
          <xdr:nvSpPr>
            <xdr:cNvPr id="29070" name="Check Box 398" hidden="1">
              <a:extLst>
                <a:ext uri="{63B3BB69-23CF-44E3-9099-C40C66FF867C}">
                  <a14:compatExt spid="_x0000_s29070"/>
                </a:ext>
                <a:ext uri="{FF2B5EF4-FFF2-40B4-BE49-F238E27FC236}">
                  <a16:creationId xmlns:a16="http://schemas.microsoft.com/office/drawing/2014/main" id="{00000000-0008-0000-0100-00008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44</xdr:row>
          <xdr:rowOff>213360</xdr:rowOff>
        </xdr:from>
        <xdr:to>
          <xdr:col>31</xdr:col>
          <xdr:colOff>7620</xdr:colOff>
          <xdr:row>45</xdr:row>
          <xdr:rowOff>190500</xdr:rowOff>
        </xdr:to>
        <xdr:sp macro="" textlink="">
          <xdr:nvSpPr>
            <xdr:cNvPr id="29071" name="Check Box 399" hidden="1">
              <a:extLst>
                <a:ext uri="{63B3BB69-23CF-44E3-9099-C40C66FF867C}">
                  <a14:compatExt spid="_x0000_s29071"/>
                </a:ext>
                <a:ext uri="{FF2B5EF4-FFF2-40B4-BE49-F238E27FC236}">
                  <a16:creationId xmlns:a16="http://schemas.microsoft.com/office/drawing/2014/main" id="{00000000-0008-0000-0100-00008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44</xdr:row>
          <xdr:rowOff>213360</xdr:rowOff>
        </xdr:from>
        <xdr:to>
          <xdr:col>40</xdr:col>
          <xdr:colOff>22860</xdr:colOff>
          <xdr:row>45</xdr:row>
          <xdr:rowOff>190500</xdr:rowOff>
        </xdr:to>
        <xdr:sp macro="" textlink="">
          <xdr:nvSpPr>
            <xdr:cNvPr id="29072" name="Check Box 400" hidden="1">
              <a:extLst>
                <a:ext uri="{63B3BB69-23CF-44E3-9099-C40C66FF867C}">
                  <a14:compatExt spid="_x0000_s29072"/>
                </a:ext>
                <a:ext uri="{FF2B5EF4-FFF2-40B4-BE49-F238E27FC236}">
                  <a16:creationId xmlns:a16="http://schemas.microsoft.com/office/drawing/2014/main" id="{00000000-0008-0000-0100-00009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44</xdr:row>
          <xdr:rowOff>213360</xdr:rowOff>
        </xdr:from>
        <xdr:to>
          <xdr:col>46</xdr:col>
          <xdr:colOff>0</xdr:colOff>
          <xdr:row>45</xdr:row>
          <xdr:rowOff>190500</xdr:rowOff>
        </xdr:to>
        <xdr:sp macro="" textlink="">
          <xdr:nvSpPr>
            <xdr:cNvPr id="29073" name="Check Box 401" hidden="1">
              <a:extLst>
                <a:ext uri="{63B3BB69-23CF-44E3-9099-C40C66FF867C}">
                  <a14:compatExt spid="_x0000_s29073"/>
                </a:ext>
                <a:ext uri="{FF2B5EF4-FFF2-40B4-BE49-F238E27FC236}">
                  <a16:creationId xmlns:a16="http://schemas.microsoft.com/office/drawing/2014/main" id="{00000000-0008-0000-0100-000091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44</xdr:row>
          <xdr:rowOff>213360</xdr:rowOff>
        </xdr:from>
        <xdr:to>
          <xdr:col>51</xdr:col>
          <xdr:colOff>38100</xdr:colOff>
          <xdr:row>45</xdr:row>
          <xdr:rowOff>190500</xdr:rowOff>
        </xdr:to>
        <xdr:sp macro="" textlink="">
          <xdr:nvSpPr>
            <xdr:cNvPr id="29074" name="Check Box 402" hidden="1">
              <a:extLst>
                <a:ext uri="{63B3BB69-23CF-44E3-9099-C40C66FF867C}">
                  <a14:compatExt spid="_x0000_s29074"/>
                </a:ext>
                <a:ext uri="{FF2B5EF4-FFF2-40B4-BE49-F238E27FC236}">
                  <a16:creationId xmlns:a16="http://schemas.microsoft.com/office/drawing/2014/main" id="{00000000-0008-0000-0100-000092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44</xdr:row>
          <xdr:rowOff>213360</xdr:rowOff>
        </xdr:from>
        <xdr:to>
          <xdr:col>61</xdr:col>
          <xdr:colOff>22860</xdr:colOff>
          <xdr:row>45</xdr:row>
          <xdr:rowOff>190500</xdr:rowOff>
        </xdr:to>
        <xdr:sp macro="" textlink="">
          <xdr:nvSpPr>
            <xdr:cNvPr id="29075" name="Check Box 403" hidden="1">
              <a:extLst>
                <a:ext uri="{63B3BB69-23CF-44E3-9099-C40C66FF867C}">
                  <a14:compatExt spid="_x0000_s29075"/>
                </a:ext>
                <a:ext uri="{FF2B5EF4-FFF2-40B4-BE49-F238E27FC236}">
                  <a16:creationId xmlns:a16="http://schemas.microsoft.com/office/drawing/2014/main" id="{00000000-0008-0000-0100-00009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45720</xdr:colOff>
          <xdr:row>44</xdr:row>
          <xdr:rowOff>213360</xdr:rowOff>
        </xdr:from>
        <xdr:to>
          <xdr:col>67</xdr:col>
          <xdr:colOff>22860</xdr:colOff>
          <xdr:row>45</xdr:row>
          <xdr:rowOff>190500</xdr:rowOff>
        </xdr:to>
        <xdr:sp macro="" textlink="">
          <xdr:nvSpPr>
            <xdr:cNvPr id="29076" name="Check Box 404" hidden="1">
              <a:extLst>
                <a:ext uri="{63B3BB69-23CF-44E3-9099-C40C66FF867C}">
                  <a14:compatExt spid="_x0000_s29076"/>
                </a:ext>
                <a:ext uri="{FF2B5EF4-FFF2-40B4-BE49-F238E27FC236}">
                  <a16:creationId xmlns:a16="http://schemas.microsoft.com/office/drawing/2014/main" id="{00000000-0008-0000-0100-00009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44</xdr:row>
          <xdr:rowOff>213360</xdr:rowOff>
        </xdr:from>
        <xdr:to>
          <xdr:col>73</xdr:col>
          <xdr:colOff>22860</xdr:colOff>
          <xdr:row>45</xdr:row>
          <xdr:rowOff>190500</xdr:rowOff>
        </xdr:to>
        <xdr:sp macro="" textlink="">
          <xdr:nvSpPr>
            <xdr:cNvPr id="29077" name="Check Box 405" hidden="1">
              <a:extLst>
                <a:ext uri="{63B3BB69-23CF-44E3-9099-C40C66FF867C}">
                  <a14:compatExt spid="_x0000_s29077"/>
                </a:ext>
                <a:ext uri="{FF2B5EF4-FFF2-40B4-BE49-F238E27FC236}">
                  <a16:creationId xmlns:a16="http://schemas.microsoft.com/office/drawing/2014/main" id="{00000000-0008-0000-0100-00009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0</xdr:colOff>
          <xdr:row>44</xdr:row>
          <xdr:rowOff>213360</xdr:rowOff>
        </xdr:from>
        <xdr:to>
          <xdr:col>90</xdr:col>
          <xdr:colOff>38100</xdr:colOff>
          <xdr:row>45</xdr:row>
          <xdr:rowOff>190500</xdr:rowOff>
        </xdr:to>
        <xdr:sp macro="" textlink="">
          <xdr:nvSpPr>
            <xdr:cNvPr id="29078" name="Check Box 406" hidden="1">
              <a:extLst>
                <a:ext uri="{63B3BB69-23CF-44E3-9099-C40C66FF867C}">
                  <a14:compatExt spid="_x0000_s29078"/>
                </a:ext>
                <a:ext uri="{FF2B5EF4-FFF2-40B4-BE49-F238E27FC236}">
                  <a16:creationId xmlns:a16="http://schemas.microsoft.com/office/drawing/2014/main" id="{00000000-0008-0000-0100-00009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45720</xdr:colOff>
          <xdr:row>44</xdr:row>
          <xdr:rowOff>213360</xdr:rowOff>
        </xdr:from>
        <xdr:to>
          <xdr:col>97</xdr:col>
          <xdr:colOff>0</xdr:colOff>
          <xdr:row>45</xdr:row>
          <xdr:rowOff>190500</xdr:rowOff>
        </xdr:to>
        <xdr:sp macro="" textlink="">
          <xdr:nvSpPr>
            <xdr:cNvPr id="29079" name="Check Box 407" hidden="1">
              <a:extLst>
                <a:ext uri="{63B3BB69-23CF-44E3-9099-C40C66FF867C}">
                  <a14:compatExt spid="_x0000_s29079"/>
                </a:ext>
                <a:ext uri="{FF2B5EF4-FFF2-40B4-BE49-F238E27FC236}">
                  <a16:creationId xmlns:a16="http://schemas.microsoft.com/office/drawing/2014/main" id="{00000000-0008-0000-0100-000097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38100</xdr:colOff>
          <xdr:row>44</xdr:row>
          <xdr:rowOff>213360</xdr:rowOff>
        </xdr:from>
        <xdr:to>
          <xdr:col>103</xdr:col>
          <xdr:colOff>22860</xdr:colOff>
          <xdr:row>45</xdr:row>
          <xdr:rowOff>190500</xdr:rowOff>
        </xdr:to>
        <xdr:sp macro="" textlink="">
          <xdr:nvSpPr>
            <xdr:cNvPr id="29080" name="Check Box 408" hidden="1">
              <a:extLst>
                <a:ext uri="{63B3BB69-23CF-44E3-9099-C40C66FF867C}">
                  <a14:compatExt spid="_x0000_s29080"/>
                </a:ext>
                <a:ext uri="{FF2B5EF4-FFF2-40B4-BE49-F238E27FC236}">
                  <a16:creationId xmlns:a16="http://schemas.microsoft.com/office/drawing/2014/main" id="{00000000-0008-0000-0100-000098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45720</xdr:colOff>
          <xdr:row>48</xdr:row>
          <xdr:rowOff>198120</xdr:rowOff>
        </xdr:from>
        <xdr:to>
          <xdr:col>128</xdr:col>
          <xdr:colOff>38100</xdr:colOff>
          <xdr:row>49</xdr:row>
          <xdr:rowOff>190500</xdr:rowOff>
        </xdr:to>
        <xdr:sp macro="" textlink="">
          <xdr:nvSpPr>
            <xdr:cNvPr id="29081" name="Check Box 409" hidden="1">
              <a:extLst>
                <a:ext uri="{63B3BB69-23CF-44E3-9099-C40C66FF867C}">
                  <a14:compatExt spid="_x0000_s29081"/>
                </a:ext>
                <a:ext uri="{FF2B5EF4-FFF2-40B4-BE49-F238E27FC236}">
                  <a16:creationId xmlns:a16="http://schemas.microsoft.com/office/drawing/2014/main" id="{00000000-0008-0000-0100-000099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xdr:col>
          <xdr:colOff>0</xdr:colOff>
          <xdr:row>48</xdr:row>
          <xdr:rowOff>198120</xdr:rowOff>
        </xdr:from>
        <xdr:to>
          <xdr:col>110</xdr:col>
          <xdr:colOff>22860</xdr:colOff>
          <xdr:row>49</xdr:row>
          <xdr:rowOff>190500</xdr:rowOff>
        </xdr:to>
        <xdr:sp macro="" textlink="">
          <xdr:nvSpPr>
            <xdr:cNvPr id="29082" name="Check Box 410" hidden="1">
              <a:extLst>
                <a:ext uri="{63B3BB69-23CF-44E3-9099-C40C66FF867C}">
                  <a14:compatExt spid="_x0000_s29082"/>
                </a:ext>
                <a:ext uri="{FF2B5EF4-FFF2-40B4-BE49-F238E27FC236}">
                  <a16:creationId xmlns:a16="http://schemas.microsoft.com/office/drawing/2014/main" id="{00000000-0008-0000-0100-00009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60960</xdr:colOff>
          <xdr:row>48</xdr:row>
          <xdr:rowOff>198120</xdr:rowOff>
        </xdr:from>
        <xdr:to>
          <xdr:col>116</xdr:col>
          <xdr:colOff>22860</xdr:colOff>
          <xdr:row>49</xdr:row>
          <xdr:rowOff>190500</xdr:rowOff>
        </xdr:to>
        <xdr:sp macro="" textlink="">
          <xdr:nvSpPr>
            <xdr:cNvPr id="29083" name="Check Box 411" hidden="1">
              <a:extLst>
                <a:ext uri="{63B3BB69-23CF-44E3-9099-C40C66FF867C}">
                  <a14:compatExt spid="_x0000_s29083"/>
                </a:ext>
                <a:ext uri="{FF2B5EF4-FFF2-40B4-BE49-F238E27FC236}">
                  <a16:creationId xmlns:a16="http://schemas.microsoft.com/office/drawing/2014/main" id="{00000000-0008-0000-0100-00009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198120</xdr:rowOff>
        </xdr:from>
        <xdr:to>
          <xdr:col>6</xdr:col>
          <xdr:colOff>0</xdr:colOff>
          <xdr:row>37</xdr:row>
          <xdr:rowOff>160020</xdr:rowOff>
        </xdr:to>
        <xdr:sp macro="" textlink="">
          <xdr:nvSpPr>
            <xdr:cNvPr id="29084" name="Check Box 412" hidden="1">
              <a:extLst>
                <a:ext uri="{63B3BB69-23CF-44E3-9099-C40C66FF867C}">
                  <a14:compatExt spid="_x0000_s29084"/>
                </a:ext>
                <a:ext uri="{FF2B5EF4-FFF2-40B4-BE49-F238E27FC236}">
                  <a16:creationId xmlns:a16="http://schemas.microsoft.com/office/drawing/2014/main" id="{00000000-0008-0000-0100-00009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36</xdr:row>
          <xdr:rowOff>198120</xdr:rowOff>
        </xdr:from>
        <xdr:to>
          <xdr:col>11</xdr:col>
          <xdr:colOff>7620</xdr:colOff>
          <xdr:row>37</xdr:row>
          <xdr:rowOff>190500</xdr:rowOff>
        </xdr:to>
        <xdr:sp macro="" textlink="">
          <xdr:nvSpPr>
            <xdr:cNvPr id="29085" name="Check Box 413" hidden="1">
              <a:extLst>
                <a:ext uri="{63B3BB69-23CF-44E3-9099-C40C66FF867C}">
                  <a14:compatExt spid="_x0000_s29085"/>
                </a:ext>
                <a:ext uri="{FF2B5EF4-FFF2-40B4-BE49-F238E27FC236}">
                  <a16:creationId xmlns:a16="http://schemas.microsoft.com/office/drawing/2014/main" id="{00000000-0008-0000-0100-00009D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198120</xdr:rowOff>
        </xdr:from>
        <xdr:to>
          <xdr:col>16</xdr:col>
          <xdr:colOff>22860</xdr:colOff>
          <xdr:row>37</xdr:row>
          <xdr:rowOff>190500</xdr:rowOff>
        </xdr:to>
        <xdr:sp macro="" textlink="">
          <xdr:nvSpPr>
            <xdr:cNvPr id="29086" name="Check Box 414" hidden="1">
              <a:extLst>
                <a:ext uri="{63B3BB69-23CF-44E3-9099-C40C66FF867C}">
                  <a14:compatExt spid="_x0000_s29086"/>
                </a:ext>
                <a:ext uri="{FF2B5EF4-FFF2-40B4-BE49-F238E27FC236}">
                  <a16:creationId xmlns:a16="http://schemas.microsoft.com/office/drawing/2014/main" id="{00000000-0008-0000-0100-00009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761999</xdr:colOff>
      <xdr:row>1</xdr:row>
      <xdr:rowOff>47277</xdr:rowOff>
    </xdr:from>
    <xdr:to>
      <xdr:col>14</xdr:col>
      <xdr:colOff>2101</xdr:colOff>
      <xdr:row>3</xdr:row>
      <xdr:rowOff>152051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5999" y="163694"/>
          <a:ext cx="541852" cy="443440"/>
        </a:xfrm>
        <a:prstGeom prst="rect">
          <a:avLst/>
        </a:prstGeom>
      </xdr:spPr>
    </xdr:pic>
    <xdr:clientData/>
  </xdr:twoCellAnchor>
  <xdr:twoCellAnchor editAs="oneCell">
    <xdr:from>
      <xdr:col>1</xdr:col>
      <xdr:colOff>68580</xdr:colOff>
      <xdr:row>1</xdr:row>
      <xdr:rowOff>47625</xdr:rowOff>
    </xdr:from>
    <xdr:to>
      <xdr:col>2</xdr:col>
      <xdr:colOff>135255</xdr:colOff>
      <xdr:row>3</xdr:row>
      <xdr:rowOff>104403</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240030" y="161925"/>
          <a:ext cx="419100" cy="39967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63" Type="http://schemas.openxmlformats.org/officeDocument/2006/relationships/ctrlProp" Target="../ctrlProps/ctrlProp69.xml"/><Relationship Id="rId84" Type="http://schemas.openxmlformats.org/officeDocument/2006/relationships/ctrlProp" Target="../ctrlProps/ctrlProp90.xml"/><Relationship Id="rId138" Type="http://schemas.openxmlformats.org/officeDocument/2006/relationships/ctrlProp" Target="../ctrlProps/ctrlProp144.xml"/><Relationship Id="rId159" Type="http://schemas.openxmlformats.org/officeDocument/2006/relationships/ctrlProp" Target="../ctrlProps/ctrlProp165.xml"/><Relationship Id="rId170" Type="http://schemas.openxmlformats.org/officeDocument/2006/relationships/ctrlProp" Target="../ctrlProps/ctrlProp176.xml"/><Relationship Id="rId191" Type="http://schemas.openxmlformats.org/officeDocument/2006/relationships/ctrlProp" Target="../ctrlProps/ctrlProp197.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53" Type="http://schemas.openxmlformats.org/officeDocument/2006/relationships/ctrlProp" Target="../ctrlProps/ctrlProp59.xml"/><Relationship Id="rId74" Type="http://schemas.openxmlformats.org/officeDocument/2006/relationships/ctrlProp" Target="../ctrlProps/ctrlProp80.xml"/><Relationship Id="rId128" Type="http://schemas.openxmlformats.org/officeDocument/2006/relationships/ctrlProp" Target="../ctrlProps/ctrlProp134.xml"/><Relationship Id="rId149" Type="http://schemas.openxmlformats.org/officeDocument/2006/relationships/ctrlProp" Target="../ctrlProps/ctrlProp155.xml"/><Relationship Id="rId5" Type="http://schemas.openxmlformats.org/officeDocument/2006/relationships/ctrlProp" Target="../ctrlProps/ctrlProp11.xml"/><Relationship Id="rId95" Type="http://schemas.openxmlformats.org/officeDocument/2006/relationships/ctrlProp" Target="../ctrlProps/ctrlProp101.xml"/><Relationship Id="rId160" Type="http://schemas.openxmlformats.org/officeDocument/2006/relationships/ctrlProp" Target="../ctrlProps/ctrlProp166.xml"/><Relationship Id="rId181" Type="http://schemas.openxmlformats.org/officeDocument/2006/relationships/ctrlProp" Target="../ctrlProps/ctrlProp187.xml"/><Relationship Id="rId22" Type="http://schemas.openxmlformats.org/officeDocument/2006/relationships/ctrlProp" Target="../ctrlProps/ctrlProp28.xml"/><Relationship Id="rId43" Type="http://schemas.openxmlformats.org/officeDocument/2006/relationships/ctrlProp" Target="../ctrlProps/ctrlProp49.xml"/><Relationship Id="rId64" Type="http://schemas.openxmlformats.org/officeDocument/2006/relationships/ctrlProp" Target="../ctrlProps/ctrlProp70.xml"/><Relationship Id="rId118" Type="http://schemas.openxmlformats.org/officeDocument/2006/relationships/ctrlProp" Target="../ctrlProps/ctrlProp124.xml"/><Relationship Id="rId139" Type="http://schemas.openxmlformats.org/officeDocument/2006/relationships/ctrlProp" Target="../ctrlProps/ctrlProp145.xml"/><Relationship Id="rId85" Type="http://schemas.openxmlformats.org/officeDocument/2006/relationships/ctrlProp" Target="../ctrlProps/ctrlProp91.xml"/><Relationship Id="rId150" Type="http://schemas.openxmlformats.org/officeDocument/2006/relationships/ctrlProp" Target="../ctrlProps/ctrlProp156.xml"/><Relationship Id="rId171" Type="http://schemas.openxmlformats.org/officeDocument/2006/relationships/ctrlProp" Target="../ctrlProps/ctrlProp177.xml"/><Relationship Id="rId192" Type="http://schemas.openxmlformats.org/officeDocument/2006/relationships/ctrlProp" Target="../ctrlProps/ctrlProp198.xml"/><Relationship Id="rId12" Type="http://schemas.openxmlformats.org/officeDocument/2006/relationships/ctrlProp" Target="../ctrlProps/ctrlProp18.xml"/><Relationship Id="rId33" Type="http://schemas.openxmlformats.org/officeDocument/2006/relationships/ctrlProp" Target="../ctrlProps/ctrlProp39.xml"/><Relationship Id="rId108" Type="http://schemas.openxmlformats.org/officeDocument/2006/relationships/ctrlProp" Target="../ctrlProps/ctrlProp114.xml"/><Relationship Id="rId129" Type="http://schemas.openxmlformats.org/officeDocument/2006/relationships/ctrlProp" Target="../ctrlProps/ctrlProp135.xml"/><Relationship Id="rId54" Type="http://schemas.openxmlformats.org/officeDocument/2006/relationships/ctrlProp" Target="../ctrlProps/ctrlProp60.xml"/><Relationship Id="rId75" Type="http://schemas.openxmlformats.org/officeDocument/2006/relationships/ctrlProp" Target="../ctrlProps/ctrlProp81.xml"/><Relationship Id="rId96" Type="http://schemas.openxmlformats.org/officeDocument/2006/relationships/ctrlProp" Target="../ctrlProps/ctrlProp102.xml"/><Relationship Id="rId140" Type="http://schemas.openxmlformats.org/officeDocument/2006/relationships/ctrlProp" Target="../ctrlProps/ctrlProp146.xml"/><Relationship Id="rId161" Type="http://schemas.openxmlformats.org/officeDocument/2006/relationships/ctrlProp" Target="../ctrlProps/ctrlProp167.xml"/><Relationship Id="rId182" Type="http://schemas.openxmlformats.org/officeDocument/2006/relationships/ctrlProp" Target="../ctrlProps/ctrlProp188.xml"/><Relationship Id="rId6" Type="http://schemas.openxmlformats.org/officeDocument/2006/relationships/ctrlProp" Target="../ctrlProps/ctrlProp12.xml"/><Relationship Id="rId23" Type="http://schemas.openxmlformats.org/officeDocument/2006/relationships/ctrlProp" Target="../ctrlProps/ctrlProp29.xml"/><Relationship Id="rId119" Type="http://schemas.openxmlformats.org/officeDocument/2006/relationships/ctrlProp" Target="../ctrlProps/ctrlProp125.xml"/><Relationship Id="rId44" Type="http://schemas.openxmlformats.org/officeDocument/2006/relationships/ctrlProp" Target="../ctrlProps/ctrlProp50.xml"/><Relationship Id="rId65" Type="http://schemas.openxmlformats.org/officeDocument/2006/relationships/ctrlProp" Target="../ctrlProps/ctrlProp71.xml"/><Relationship Id="rId86" Type="http://schemas.openxmlformats.org/officeDocument/2006/relationships/ctrlProp" Target="../ctrlProps/ctrlProp92.xml"/><Relationship Id="rId130" Type="http://schemas.openxmlformats.org/officeDocument/2006/relationships/ctrlProp" Target="../ctrlProps/ctrlProp136.xml"/><Relationship Id="rId151" Type="http://schemas.openxmlformats.org/officeDocument/2006/relationships/ctrlProp" Target="../ctrlProps/ctrlProp157.xml"/><Relationship Id="rId172" Type="http://schemas.openxmlformats.org/officeDocument/2006/relationships/ctrlProp" Target="../ctrlProps/ctrlProp178.xml"/><Relationship Id="rId193" Type="http://schemas.openxmlformats.org/officeDocument/2006/relationships/ctrlProp" Target="../ctrlProps/ctrlProp199.xml"/><Relationship Id="rId13" Type="http://schemas.openxmlformats.org/officeDocument/2006/relationships/ctrlProp" Target="../ctrlProps/ctrlProp19.xml"/><Relationship Id="rId109" Type="http://schemas.openxmlformats.org/officeDocument/2006/relationships/ctrlProp" Target="../ctrlProps/ctrlProp115.xml"/><Relationship Id="rId34" Type="http://schemas.openxmlformats.org/officeDocument/2006/relationships/ctrlProp" Target="../ctrlProps/ctrlProp40.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20" Type="http://schemas.openxmlformats.org/officeDocument/2006/relationships/ctrlProp" Target="../ctrlProps/ctrlProp126.xml"/><Relationship Id="rId141" Type="http://schemas.openxmlformats.org/officeDocument/2006/relationships/ctrlProp" Target="../ctrlProps/ctrlProp147.xml"/><Relationship Id="rId7" Type="http://schemas.openxmlformats.org/officeDocument/2006/relationships/ctrlProp" Target="../ctrlProps/ctrlProp13.xml"/><Relationship Id="rId162" Type="http://schemas.openxmlformats.org/officeDocument/2006/relationships/ctrlProp" Target="../ctrlProps/ctrlProp168.xml"/><Relationship Id="rId183" Type="http://schemas.openxmlformats.org/officeDocument/2006/relationships/ctrlProp" Target="../ctrlProps/ctrlProp189.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157" Type="http://schemas.openxmlformats.org/officeDocument/2006/relationships/ctrlProp" Target="../ctrlProps/ctrlProp163.xml"/><Relationship Id="rId178" Type="http://schemas.openxmlformats.org/officeDocument/2006/relationships/ctrlProp" Target="../ctrlProps/ctrlProp184.xml"/><Relationship Id="rId61" Type="http://schemas.openxmlformats.org/officeDocument/2006/relationships/ctrlProp" Target="../ctrlProps/ctrlProp67.xml"/><Relationship Id="rId82" Type="http://schemas.openxmlformats.org/officeDocument/2006/relationships/ctrlProp" Target="../ctrlProps/ctrlProp88.xml"/><Relationship Id="rId152" Type="http://schemas.openxmlformats.org/officeDocument/2006/relationships/ctrlProp" Target="../ctrlProps/ctrlProp158.xml"/><Relationship Id="rId173" Type="http://schemas.openxmlformats.org/officeDocument/2006/relationships/ctrlProp" Target="../ctrlProps/ctrlProp179.xml"/><Relationship Id="rId194" Type="http://schemas.openxmlformats.org/officeDocument/2006/relationships/ctrlProp" Target="../ctrlProps/ctrlProp200.xml"/><Relationship Id="rId199" Type="http://schemas.openxmlformats.org/officeDocument/2006/relationships/ctrlProp" Target="../ctrlProps/ctrlProp205.xml"/><Relationship Id="rId203" Type="http://schemas.openxmlformats.org/officeDocument/2006/relationships/ctrlProp" Target="../ctrlProps/ctrlProp209.xml"/><Relationship Id="rId19" Type="http://schemas.openxmlformats.org/officeDocument/2006/relationships/ctrlProp" Target="../ctrlProps/ctrlProp25.xml"/><Relationship Id="rId14" Type="http://schemas.openxmlformats.org/officeDocument/2006/relationships/ctrlProp" Target="../ctrlProps/ctrlProp20.xml"/><Relationship Id="rId30" Type="http://schemas.openxmlformats.org/officeDocument/2006/relationships/ctrlProp" Target="../ctrlProps/ctrlProp36.xml"/><Relationship Id="rId35" Type="http://schemas.openxmlformats.org/officeDocument/2006/relationships/ctrlProp" Target="../ctrlProps/ctrlProp41.xml"/><Relationship Id="rId56" Type="http://schemas.openxmlformats.org/officeDocument/2006/relationships/ctrlProp" Target="../ctrlProps/ctrlProp62.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26" Type="http://schemas.openxmlformats.org/officeDocument/2006/relationships/ctrlProp" Target="../ctrlProps/ctrlProp132.xml"/><Relationship Id="rId147" Type="http://schemas.openxmlformats.org/officeDocument/2006/relationships/ctrlProp" Target="../ctrlProps/ctrlProp153.xml"/><Relationship Id="rId168" Type="http://schemas.openxmlformats.org/officeDocument/2006/relationships/ctrlProp" Target="../ctrlProps/ctrlProp174.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142" Type="http://schemas.openxmlformats.org/officeDocument/2006/relationships/ctrlProp" Target="../ctrlProps/ctrlProp148.xml"/><Relationship Id="rId163" Type="http://schemas.openxmlformats.org/officeDocument/2006/relationships/ctrlProp" Target="../ctrlProps/ctrlProp169.xml"/><Relationship Id="rId184" Type="http://schemas.openxmlformats.org/officeDocument/2006/relationships/ctrlProp" Target="../ctrlProps/ctrlProp190.xml"/><Relationship Id="rId189" Type="http://schemas.openxmlformats.org/officeDocument/2006/relationships/ctrlProp" Target="../ctrlProps/ctrlProp195.xml"/><Relationship Id="rId3" Type="http://schemas.openxmlformats.org/officeDocument/2006/relationships/vmlDrawing" Target="../drawings/vmlDrawing2.vml"/><Relationship Id="rId25" Type="http://schemas.openxmlformats.org/officeDocument/2006/relationships/ctrlProp" Target="../ctrlProps/ctrlProp31.xml"/><Relationship Id="rId46" Type="http://schemas.openxmlformats.org/officeDocument/2006/relationships/ctrlProp" Target="../ctrlProps/ctrlProp52.xml"/><Relationship Id="rId67" Type="http://schemas.openxmlformats.org/officeDocument/2006/relationships/ctrlProp" Target="../ctrlProps/ctrlProp73.xml"/><Relationship Id="rId116" Type="http://schemas.openxmlformats.org/officeDocument/2006/relationships/ctrlProp" Target="../ctrlProps/ctrlProp122.xml"/><Relationship Id="rId137" Type="http://schemas.openxmlformats.org/officeDocument/2006/relationships/ctrlProp" Target="../ctrlProps/ctrlProp143.xml"/><Relationship Id="rId158" Type="http://schemas.openxmlformats.org/officeDocument/2006/relationships/ctrlProp" Target="../ctrlProps/ctrlProp164.xml"/><Relationship Id="rId20" Type="http://schemas.openxmlformats.org/officeDocument/2006/relationships/ctrlProp" Target="../ctrlProps/ctrlProp26.xml"/><Relationship Id="rId41" Type="http://schemas.openxmlformats.org/officeDocument/2006/relationships/ctrlProp" Target="../ctrlProps/ctrlProp47.xml"/><Relationship Id="rId62" Type="http://schemas.openxmlformats.org/officeDocument/2006/relationships/ctrlProp" Target="../ctrlProps/ctrlProp68.xml"/><Relationship Id="rId83" Type="http://schemas.openxmlformats.org/officeDocument/2006/relationships/ctrlProp" Target="../ctrlProps/ctrlProp89.xml"/><Relationship Id="rId88" Type="http://schemas.openxmlformats.org/officeDocument/2006/relationships/ctrlProp" Target="../ctrlProps/ctrlProp94.xml"/><Relationship Id="rId111" Type="http://schemas.openxmlformats.org/officeDocument/2006/relationships/ctrlProp" Target="../ctrlProps/ctrlProp117.xml"/><Relationship Id="rId132" Type="http://schemas.openxmlformats.org/officeDocument/2006/relationships/ctrlProp" Target="../ctrlProps/ctrlProp138.xml"/><Relationship Id="rId153" Type="http://schemas.openxmlformats.org/officeDocument/2006/relationships/ctrlProp" Target="../ctrlProps/ctrlProp159.xml"/><Relationship Id="rId174" Type="http://schemas.openxmlformats.org/officeDocument/2006/relationships/ctrlProp" Target="../ctrlProps/ctrlProp180.xml"/><Relationship Id="rId179" Type="http://schemas.openxmlformats.org/officeDocument/2006/relationships/ctrlProp" Target="../ctrlProps/ctrlProp185.xml"/><Relationship Id="rId195" Type="http://schemas.openxmlformats.org/officeDocument/2006/relationships/ctrlProp" Target="../ctrlProps/ctrlProp201.xml"/><Relationship Id="rId190" Type="http://schemas.openxmlformats.org/officeDocument/2006/relationships/ctrlProp" Target="../ctrlProps/ctrlProp196.xml"/><Relationship Id="rId15" Type="http://schemas.openxmlformats.org/officeDocument/2006/relationships/ctrlProp" Target="../ctrlProps/ctrlProp21.xml"/><Relationship Id="rId36" Type="http://schemas.openxmlformats.org/officeDocument/2006/relationships/ctrlProp" Target="../ctrlProps/ctrlProp42.xml"/><Relationship Id="rId57" Type="http://schemas.openxmlformats.org/officeDocument/2006/relationships/ctrlProp" Target="../ctrlProps/ctrlProp63.xml"/><Relationship Id="rId106" Type="http://schemas.openxmlformats.org/officeDocument/2006/relationships/ctrlProp" Target="../ctrlProps/ctrlProp112.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52" Type="http://schemas.openxmlformats.org/officeDocument/2006/relationships/ctrlProp" Target="../ctrlProps/ctrlProp58.xml"/><Relationship Id="rId73" Type="http://schemas.openxmlformats.org/officeDocument/2006/relationships/ctrlProp" Target="../ctrlProps/ctrlProp79.xml"/><Relationship Id="rId78" Type="http://schemas.openxmlformats.org/officeDocument/2006/relationships/ctrlProp" Target="../ctrlProps/ctrlProp84.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43" Type="http://schemas.openxmlformats.org/officeDocument/2006/relationships/ctrlProp" Target="../ctrlProps/ctrlProp149.xml"/><Relationship Id="rId148" Type="http://schemas.openxmlformats.org/officeDocument/2006/relationships/ctrlProp" Target="../ctrlProps/ctrlProp154.xml"/><Relationship Id="rId164" Type="http://schemas.openxmlformats.org/officeDocument/2006/relationships/ctrlProp" Target="../ctrlProps/ctrlProp170.xml"/><Relationship Id="rId169" Type="http://schemas.openxmlformats.org/officeDocument/2006/relationships/ctrlProp" Target="../ctrlProps/ctrlProp175.xml"/><Relationship Id="rId185" Type="http://schemas.openxmlformats.org/officeDocument/2006/relationships/ctrlProp" Target="../ctrlProps/ctrlProp191.xml"/><Relationship Id="rId4" Type="http://schemas.openxmlformats.org/officeDocument/2006/relationships/ctrlProp" Target="../ctrlProps/ctrlProp10.xml"/><Relationship Id="rId9" Type="http://schemas.openxmlformats.org/officeDocument/2006/relationships/ctrlProp" Target="../ctrlProps/ctrlProp15.xml"/><Relationship Id="rId180" Type="http://schemas.openxmlformats.org/officeDocument/2006/relationships/ctrlProp" Target="../ctrlProps/ctrlProp186.xml"/><Relationship Id="rId26" Type="http://schemas.openxmlformats.org/officeDocument/2006/relationships/ctrlProp" Target="../ctrlProps/ctrlProp32.xml"/><Relationship Id="rId47" Type="http://schemas.openxmlformats.org/officeDocument/2006/relationships/ctrlProp" Target="../ctrlProps/ctrlProp53.xml"/><Relationship Id="rId68" Type="http://schemas.openxmlformats.org/officeDocument/2006/relationships/ctrlProp" Target="../ctrlProps/ctrlProp74.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54" Type="http://schemas.openxmlformats.org/officeDocument/2006/relationships/ctrlProp" Target="../ctrlProps/ctrlProp160.xml"/><Relationship Id="rId175" Type="http://schemas.openxmlformats.org/officeDocument/2006/relationships/ctrlProp" Target="../ctrlProps/ctrlProp181.xml"/><Relationship Id="rId196" Type="http://schemas.openxmlformats.org/officeDocument/2006/relationships/ctrlProp" Target="../ctrlProps/ctrlProp202.xml"/><Relationship Id="rId200" Type="http://schemas.openxmlformats.org/officeDocument/2006/relationships/ctrlProp" Target="../ctrlProps/ctrlProp206.xml"/><Relationship Id="rId16" Type="http://schemas.openxmlformats.org/officeDocument/2006/relationships/ctrlProp" Target="../ctrlProps/ctrlProp22.xml"/><Relationship Id="rId37" Type="http://schemas.openxmlformats.org/officeDocument/2006/relationships/ctrlProp" Target="../ctrlProps/ctrlProp43.xml"/><Relationship Id="rId58" Type="http://schemas.openxmlformats.org/officeDocument/2006/relationships/ctrlProp" Target="../ctrlProps/ctrlProp64.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44" Type="http://schemas.openxmlformats.org/officeDocument/2006/relationships/ctrlProp" Target="../ctrlProps/ctrlProp150.xml"/><Relationship Id="rId90" Type="http://schemas.openxmlformats.org/officeDocument/2006/relationships/ctrlProp" Target="../ctrlProps/ctrlProp96.xml"/><Relationship Id="rId165" Type="http://schemas.openxmlformats.org/officeDocument/2006/relationships/ctrlProp" Target="../ctrlProps/ctrlProp171.xml"/><Relationship Id="rId186" Type="http://schemas.openxmlformats.org/officeDocument/2006/relationships/ctrlProp" Target="../ctrlProps/ctrlProp192.xml"/><Relationship Id="rId27" Type="http://schemas.openxmlformats.org/officeDocument/2006/relationships/ctrlProp" Target="../ctrlProps/ctrlProp33.xml"/><Relationship Id="rId48" Type="http://schemas.openxmlformats.org/officeDocument/2006/relationships/ctrlProp" Target="../ctrlProps/ctrlProp54.xml"/><Relationship Id="rId69" Type="http://schemas.openxmlformats.org/officeDocument/2006/relationships/ctrlProp" Target="../ctrlProps/ctrlProp75.xml"/><Relationship Id="rId113" Type="http://schemas.openxmlformats.org/officeDocument/2006/relationships/ctrlProp" Target="../ctrlProps/ctrlProp119.xml"/><Relationship Id="rId134" Type="http://schemas.openxmlformats.org/officeDocument/2006/relationships/ctrlProp" Target="../ctrlProps/ctrlProp140.xml"/><Relationship Id="rId80" Type="http://schemas.openxmlformats.org/officeDocument/2006/relationships/ctrlProp" Target="../ctrlProps/ctrlProp86.xml"/><Relationship Id="rId155" Type="http://schemas.openxmlformats.org/officeDocument/2006/relationships/ctrlProp" Target="../ctrlProps/ctrlProp161.xml"/><Relationship Id="rId176" Type="http://schemas.openxmlformats.org/officeDocument/2006/relationships/ctrlProp" Target="../ctrlProps/ctrlProp182.xml"/><Relationship Id="rId197" Type="http://schemas.openxmlformats.org/officeDocument/2006/relationships/ctrlProp" Target="../ctrlProps/ctrlProp203.xml"/><Relationship Id="rId201" Type="http://schemas.openxmlformats.org/officeDocument/2006/relationships/ctrlProp" Target="../ctrlProps/ctrlProp207.xml"/><Relationship Id="rId17" Type="http://schemas.openxmlformats.org/officeDocument/2006/relationships/ctrlProp" Target="../ctrlProps/ctrlProp23.xml"/><Relationship Id="rId38" Type="http://schemas.openxmlformats.org/officeDocument/2006/relationships/ctrlProp" Target="../ctrlProps/ctrlProp44.xml"/><Relationship Id="rId59" Type="http://schemas.openxmlformats.org/officeDocument/2006/relationships/ctrlProp" Target="../ctrlProps/ctrlProp65.xml"/><Relationship Id="rId103" Type="http://schemas.openxmlformats.org/officeDocument/2006/relationships/ctrlProp" Target="../ctrlProps/ctrlProp109.xml"/><Relationship Id="rId124" Type="http://schemas.openxmlformats.org/officeDocument/2006/relationships/ctrlProp" Target="../ctrlProps/ctrlProp130.xml"/><Relationship Id="rId70" Type="http://schemas.openxmlformats.org/officeDocument/2006/relationships/ctrlProp" Target="../ctrlProps/ctrlProp76.xml"/><Relationship Id="rId91" Type="http://schemas.openxmlformats.org/officeDocument/2006/relationships/ctrlProp" Target="../ctrlProps/ctrlProp97.xml"/><Relationship Id="rId145" Type="http://schemas.openxmlformats.org/officeDocument/2006/relationships/ctrlProp" Target="../ctrlProps/ctrlProp151.xml"/><Relationship Id="rId166" Type="http://schemas.openxmlformats.org/officeDocument/2006/relationships/ctrlProp" Target="../ctrlProps/ctrlProp172.xml"/><Relationship Id="rId187" Type="http://schemas.openxmlformats.org/officeDocument/2006/relationships/ctrlProp" Target="../ctrlProps/ctrlProp193.xml"/><Relationship Id="rId1" Type="http://schemas.openxmlformats.org/officeDocument/2006/relationships/printerSettings" Target="../printerSettings/printerSettings2.bin"/><Relationship Id="rId28" Type="http://schemas.openxmlformats.org/officeDocument/2006/relationships/ctrlProp" Target="../ctrlProps/ctrlProp34.xml"/><Relationship Id="rId49" Type="http://schemas.openxmlformats.org/officeDocument/2006/relationships/ctrlProp" Target="../ctrlProps/ctrlProp55.xml"/><Relationship Id="rId114" Type="http://schemas.openxmlformats.org/officeDocument/2006/relationships/ctrlProp" Target="../ctrlProps/ctrlProp120.xml"/><Relationship Id="rId60" Type="http://schemas.openxmlformats.org/officeDocument/2006/relationships/ctrlProp" Target="../ctrlProps/ctrlProp66.xml"/><Relationship Id="rId81" Type="http://schemas.openxmlformats.org/officeDocument/2006/relationships/ctrlProp" Target="../ctrlProps/ctrlProp87.xml"/><Relationship Id="rId135" Type="http://schemas.openxmlformats.org/officeDocument/2006/relationships/ctrlProp" Target="../ctrlProps/ctrlProp141.xml"/><Relationship Id="rId156" Type="http://schemas.openxmlformats.org/officeDocument/2006/relationships/ctrlProp" Target="../ctrlProps/ctrlProp162.xml"/><Relationship Id="rId177" Type="http://schemas.openxmlformats.org/officeDocument/2006/relationships/ctrlProp" Target="../ctrlProps/ctrlProp183.xml"/><Relationship Id="rId198" Type="http://schemas.openxmlformats.org/officeDocument/2006/relationships/ctrlProp" Target="../ctrlProps/ctrlProp204.xml"/><Relationship Id="rId202" Type="http://schemas.openxmlformats.org/officeDocument/2006/relationships/ctrlProp" Target="../ctrlProps/ctrlProp208.xml"/><Relationship Id="rId18" Type="http://schemas.openxmlformats.org/officeDocument/2006/relationships/ctrlProp" Target="../ctrlProps/ctrlProp24.xml"/><Relationship Id="rId39" Type="http://schemas.openxmlformats.org/officeDocument/2006/relationships/ctrlProp" Target="../ctrlProps/ctrlProp45.xml"/><Relationship Id="rId50" Type="http://schemas.openxmlformats.org/officeDocument/2006/relationships/ctrlProp" Target="../ctrlProps/ctrlProp56.xml"/><Relationship Id="rId104" Type="http://schemas.openxmlformats.org/officeDocument/2006/relationships/ctrlProp" Target="../ctrlProps/ctrlProp110.xml"/><Relationship Id="rId125" Type="http://schemas.openxmlformats.org/officeDocument/2006/relationships/ctrlProp" Target="../ctrlProps/ctrlProp131.xml"/><Relationship Id="rId146" Type="http://schemas.openxmlformats.org/officeDocument/2006/relationships/ctrlProp" Target="../ctrlProps/ctrlProp152.xml"/><Relationship Id="rId167" Type="http://schemas.openxmlformats.org/officeDocument/2006/relationships/ctrlProp" Target="../ctrlProps/ctrlProp173.xml"/><Relationship Id="rId188" Type="http://schemas.openxmlformats.org/officeDocument/2006/relationships/ctrlProp" Target="../ctrlProps/ctrlProp194.xml"/><Relationship Id="rId71" Type="http://schemas.openxmlformats.org/officeDocument/2006/relationships/ctrlProp" Target="../ctrlProps/ctrlProp77.xml"/><Relationship Id="rId92"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ph-freiburg.de/psychologie/kegs/gks-app-sek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F54E-CA91-4677-812F-0AF7CD68475F}">
  <sheetPr codeName="Tabelle3">
    <tabColor theme="9" tint="-0.249977111117893"/>
  </sheetPr>
  <dimension ref="B1:O27"/>
  <sheetViews>
    <sheetView showGridLines="0" tabSelected="1" zoomScaleNormal="100" workbookViewId="0">
      <selection activeCell="L1" sqref="L1:O1048576"/>
    </sheetView>
  </sheetViews>
  <sheetFormatPr baseColWidth="10" defaultColWidth="11.44140625" defaultRowHeight="14.4" x14ac:dyDescent="0.3"/>
  <cols>
    <col min="1" max="1" width="3.33203125" style="1" customWidth="1"/>
    <col min="2" max="2" width="4" style="1" customWidth="1"/>
    <col min="3" max="3" width="5.6640625" style="1" customWidth="1"/>
    <col min="4" max="4" width="14.88671875" style="1" customWidth="1"/>
    <col min="5" max="5" width="24.88671875" style="1" customWidth="1"/>
    <col min="6" max="6" width="55.109375" style="1" customWidth="1"/>
    <col min="7" max="7" width="19.44140625" style="1" customWidth="1"/>
    <col min="8" max="8" width="14.6640625" style="1" customWidth="1"/>
    <col min="9" max="10" width="5.44140625" style="1" customWidth="1"/>
    <col min="11" max="11" width="5.44140625" style="15" customWidth="1"/>
    <col min="12" max="12" width="5.6640625" style="35" hidden="1" customWidth="1"/>
    <col min="13" max="13" width="12.109375" style="108" hidden="1" customWidth="1"/>
    <col min="14" max="14" width="5.6640625" style="108" hidden="1" customWidth="1"/>
    <col min="15" max="15" width="11.44140625" style="1" hidden="1" customWidth="1"/>
    <col min="16" max="16384" width="11.44140625" style="1"/>
  </cols>
  <sheetData>
    <row r="1" spans="2:14" ht="9" customHeight="1" x14ac:dyDescent="0.3">
      <c r="D1" s="2"/>
    </row>
    <row r="2" spans="2:14" s="20" customFormat="1" ht="13.95" customHeight="1" x14ac:dyDescent="0.3">
      <c r="B2" s="16"/>
      <c r="C2" s="16"/>
      <c r="D2" s="16" t="s">
        <v>195</v>
      </c>
      <c r="E2" s="112" t="s">
        <v>196</v>
      </c>
      <c r="F2" s="16"/>
      <c r="G2" s="113" t="s">
        <v>200</v>
      </c>
      <c r="H2" s="18" t="s">
        <v>195</v>
      </c>
      <c r="I2" s="16"/>
      <c r="J2" s="16"/>
      <c r="K2" s="15"/>
      <c r="L2" s="41"/>
      <c r="M2" s="109"/>
      <c r="N2" s="109"/>
    </row>
    <row r="3" spans="2:14" s="20" customFormat="1" ht="13.95" customHeight="1" x14ac:dyDescent="0.3">
      <c r="B3" s="16"/>
      <c r="C3" s="16"/>
      <c r="D3" s="16" t="s">
        <v>198</v>
      </c>
      <c r="E3" s="16"/>
      <c r="F3" s="98" t="s">
        <v>199</v>
      </c>
      <c r="G3" s="16"/>
      <c r="H3" s="18" t="s">
        <v>198</v>
      </c>
      <c r="I3" s="16"/>
      <c r="J3" s="16"/>
      <c r="K3" s="15"/>
      <c r="L3" s="41"/>
      <c r="M3" s="109"/>
      <c r="N3" s="109"/>
    </row>
    <row r="4" spans="2:14" s="20" customFormat="1" ht="13.95" customHeight="1" x14ac:dyDescent="0.3">
      <c r="B4" s="16"/>
      <c r="C4" s="16"/>
      <c r="D4" s="16" t="s">
        <v>201</v>
      </c>
      <c r="E4" s="16"/>
      <c r="F4" s="99" t="s">
        <v>202</v>
      </c>
      <c r="G4" s="16"/>
      <c r="H4" s="18" t="s">
        <v>197</v>
      </c>
      <c r="I4" s="16"/>
      <c r="J4" s="16"/>
      <c r="K4" s="15"/>
      <c r="L4" s="41"/>
      <c r="M4" s="109"/>
      <c r="N4" s="109"/>
    </row>
    <row r="5" spans="2:14" x14ac:dyDescent="0.3">
      <c r="D5" s="2"/>
    </row>
    <row r="6" spans="2:14" ht="15" customHeight="1" x14ac:dyDescent="0.35">
      <c r="C6" s="100"/>
      <c r="D6" s="100"/>
      <c r="E6" s="100"/>
      <c r="F6" s="97" t="s">
        <v>163</v>
      </c>
      <c r="G6" s="100"/>
      <c r="H6" s="100"/>
      <c r="I6" s="100"/>
      <c r="J6" s="100"/>
      <c r="K6" s="103"/>
    </row>
    <row r="7" spans="2:14" ht="15" customHeight="1" x14ac:dyDescent="0.3">
      <c r="C7" s="101"/>
      <c r="D7" s="101"/>
      <c r="E7" s="101"/>
      <c r="F7" s="102" t="s">
        <v>164</v>
      </c>
      <c r="G7" s="101"/>
      <c r="H7" s="101"/>
      <c r="I7" s="101"/>
      <c r="J7" s="101"/>
      <c r="K7" s="104"/>
    </row>
    <row r="9" spans="2:14" ht="9.6" customHeight="1" x14ac:dyDescent="0.3"/>
    <row r="10" spans="2:14" ht="75.75" customHeight="1" x14ac:dyDescent="0.3">
      <c r="C10" s="202" t="s">
        <v>238</v>
      </c>
      <c r="D10" s="202"/>
      <c r="E10" s="202"/>
      <c r="F10" s="202"/>
      <c r="G10" s="202"/>
      <c r="H10" s="202"/>
      <c r="I10" s="202"/>
      <c r="J10" s="105"/>
      <c r="K10" s="106"/>
      <c r="L10" s="107"/>
      <c r="M10" s="110"/>
      <c r="N10" s="110"/>
    </row>
    <row r="11" spans="2:14" x14ac:dyDescent="0.3">
      <c r="D11" s="23"/>
      <c r="M11" s="108" t="s">
        <v>162</v>
      </c>
    </row>
    <row r="12" spans="2:14" ht="22.2" customHeight="1" x14ac:dyDescent="0.3">
      <c r="D12" s="24" t="s">
        <v>174</v>
      </c>
      <c r="F12" s="153"/>
      <c r="M12" s="111">
        <f>IF(ISBLANK(F12),0,1)</f>
        <v>0</v>
      </c>
    </row>
    <row r="13" spans="2:14" ht="9.9" customHeight="1" x14ac:dyDescent="0.3">
      <c r="M13" s="108" t="s">
        <v>240</v>
      </c>
    </row>
    <row r="14" spans="2:14" ht="22.2" customHeight="1" x14ac:dyDescent="0.3">
      <c r="D14" s="25" t="s">
        <v>239</v>
      </c>
      <c r="F14" s="153"/>
      <c r="M14" s="111">
        <f>IF(ISBLANK(F14),0,1)</f>
        <v>0</v>
      </c>
    </row>
    <row r="15" spans="2:14" ht="9.9" customHeight="1" x14ac:dyDescent="0.3">
      <c r="M15" s="108" t="s">
        <v>175</v>
      </c>
    </row>
    <row r="16" spans="2:14" ht="18.75" customHeight="1" x14ac:dyDescent="0.3">
      <c r="D16" s="24" t="s">
        <v>193</v>
      </c>
      <c r="F16" s="201"/>
      <c r="G16" s="201"/>
      <c r="H16" s="201"/>
      <c r="I16" s="201"/>
      <c r="M16" s="111">
        <f>IF(N16=0,0,1)</f>
        <v>0</v>
      </c>
    </row>
    <row r="17" spans="3:14" x14ac:dyDescent="0.3">
      <c r="D17" s="24"/>
    </row>
    <row r="18" spans="3:14" ht="52.2" customHeight="1" x14ac:dyDescent="0.3">
      <c r="C18" s="202" t="s">
        <v>261</v>
      </c>
      <c r="D18" s="202"/>
      <c r="E18" s="202"/>
      <c r="F18" s="202"/>
      <c r="G18" s="202"/>
      <c r="H18" s="202"/>
      <c r="I18" s="202"/>
      <c r="J18" s="105"/>
      <c r="K18" s="106"/>
      <c r="M18" s="108" t="s">
        <v>167</v>
      </c>
    </row>
    <row r="19" spans="3:14" ht="22.2" customHeight="1" x14ac:dyDescent="0.3">
      <c r="D19" s="24" t="s">
        <v>284</v>
      </c>
      <c r="F19" s="153"/>
      <c r="M19" s="111">
        <f>IF(ISBLANK(F19),0,IF(ISNUMBER(SEARCH("@",F19)),1,0))</f>
        <v>0</v>
      </c>
    </row>
    <row r="20" spans="3:14" ht="19.95" customHeight="1" x14ac:dyDescent="0.3"/>
    <row r="21" spans="3:14" ht="65.400000000000006" customHeight="1" x14ac:dyDescent="0.3">
      <c r="C21" s="202" t="s">
        <v>283</v>
      </c>
      <c r="D21" s="202"/>
      <c r="E21" s="202"/>
      <c r="F21" s="202"/>
      <c r="G21" s="202"/>
      <c r="H21" s="202"/>
      <c r="I21" s="202"/>
      <c r="J21" s="105"/>
      <c r="K21" s="106"/>
      <c r="M21" s="108" t="s">
        <v>247</v>
      </c>
    </row>
    <row r="22" spans="3:14" ht="18.75" customHeight="1" x14ac:dyDescent="0.3">
      <c r="C22" s="201"/>
      <c r="D22" s="24" t="s">
        <v>245</v>
      </c>
      <c r="E22" s="24"/>
      <c r="F22" s="24"/>
      <c r="G22" s="24"/>
      <c r="H22" s="24"/>
      <c r="M22" s="111">
        <f>IF(N22=0,0,1)</f>
        <v>0</v>
      </c>
      <c r="N22" s="154"/>
    </row>
    <row r="23" spans="3:14" ht="19.5" customHeight="1" x14ac:dyDescent="0.3">
      <c r="C23" s="201"/>
      <c r="D23" s="116" t="s">
        <v>246</v>
      </c>
      <c r="M23" s="108" t="s">
        <v>241</v>
      </c>
    </row>
    <row r="24" spans="3:14" ht="22.5" customHeight="1" x14ac:dyDescent="0.3">
      <c r="M24" s="111">
        <f>SUM(M12,M14,M16,M19,M22)</f>
        <v>0</v>
      </c>
    </row>
    <row r="25" spans="3:14" s="116" customFormat="1" ht="21" customHeight="1" x14ac:dyDescent="0.3">
      <c r="E25" s="121" t="str">
        <f>IF($M$24&lt;5,"Bitte fehlende Angaben machen (s. rote Rahmen).","Der Test kann jetzt begonnen werden. Bitte unten auf den blauen Reiter 'Test' klicken")</f>
        <v>Bitte fehlende Angaben machen (s. rote Rahmen).</v>
      </c>
      <c r="H25" s="120" t="str">
        <f>IF($M$24=5,"","Der Test kann nur bei vollständigen Angaben bearbeitet werden.")</f>
        <v>Der Test kann nur bei vollständigen Angaben bearbeitet werden.</v>
      </c>
      <c r="K25" s="117"/>
      <c r="L25" s="118"/>
      <c r="M25" s="119"/>
      <c r="N25" s="119"/>
    </row>
    <row r="27" spans="3:14" x14ac:dyDescent="0.3">
      <c r="E27" s="186"/>
    </row>
  </sheetData>
  <sheetProtection algorithmName="SHA-512" hashValue="xIERb9mjgDzlr73T1zKcP4Vx0xAFRCgh3iqqTlkWGGKj/W+s8xkCZRAlBdfjshbVqGyypHTfrfBI6VVuTdHvjg==" saltValue="A+jO9ua78bI4TIizggMeeA==" spinCount="100000" sheet="1" objects="1" scenarios="1" selectLockedCells="1"/>
  <mergeCells count="5">
    <mergeCell ref="C22:C23"/>
    <mergeCell ref="C10:I10"/>
    <mergeCell ref="C18:I18"/>
    <mergeCell ref="C21:I21"/>
    <mergeCell ref="F16:I16"/>
  </mergeCells>
  <conditionalFormatting sqref="C22:C23">
    <cfRule type="expression" dxfId="26" priority="5">
      <formula>$M$22=0</formula>
    </cfRule>
  </conditionalFormatting>
  <conditionalFormatting sqref="D22:H22">
    <cfRule type="expression" dxfId="25" priority="2">
      <formula>$M$22=0</formula>
    </cfRule>
  </conditionalFormatting>
  <conditionalFormatting sqref="D23:H23">
    <cfRule type="expression" dxfId="24" priority="1">
      <formula>$M$22=0</formula>
    </cfRule>
  </conditionalFormatting>
  <conditionalFormatting sqref="F12">
    <cfRule type="expression" dxfId="23" priority="13">
      <formula>$M$12=0</formula>
    </cfRule>
  </conditionalFormatting>
  <conditionalFormatting sqref="F14">
    <cfRule type="expression" dxfId="22" priority="12">
      <formula>$M$14=0</formula>
    </cfRule>
  </conditionalFormatting>
  <conditionalFormatting sqref="F19">
    <cfRule type="expression" dxfId="21" priority="10">
      <formula>$M$19=0</formula>
    </cfRule>
  </conditionalFormatting>
  <conditionalFormatting sqref="F16:I16">
    <cfRule type="expression" dxfId="20" priority="11">
      <formula>$M$16=0</formula>
    </cfRule>
  </conditionalFormatting>
  <conditionalFormatting sqref="I22">
    <cfRule type="expression" dxfId="19" priority="4">
      <formula>$M$22=0</formula>
    </cfRule>
  </conditionalFormatting>
  <conditionalFormatting sqref="I23">
    <cfRule type="expression" dxfId="18" priority="3">
      <formula>$M$22=0</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63" r:id="rId4" name="Option Button 143">
              <controlPr defaultSize="0" autoFill="0" autoLine="0" autoPict="0">
                <anchor moveWithCells="1">
                  <from>
                    <xdr:col>5</xdr:col>
                    <xdr:colOff>60960</xdr:colOff>
                    <xdr:row>15</xdr:row>
                    <xdr:rowOff>22860</xdr:rowOff>
                  </from>
                  <to>
                    <xdr:col>5</xdr:col>
                    <xdr:colOff>838200</xdr:colOff>
                    <xdr:row>15</xdr:row>
                    <xdr:rowOff>228600</xdr:rowOff>
                  </to>
                </anchor>
              </controlPr>
            </control>
          </mc:Choice>
        </mc:AlternateContent>
        <mc:AlternateContent xmlns:mc="http://schemas.openxmlformats.org/markup-compatibility/2006">
          <mc:Choice Requires="x14">
            <control shapeId="30864" r:id="rId5" name="Option Button 144">
              <controlPr defaultSize="0" autoFill="0" autoLine="0" autoPict="0">
                <anchor moveWithCells="1">
                  <from>
                    <xdr:col>5</xdr:col>
                    <xdr:colOff>1143000</xdr:colOff>
                    <xdr:row>15</xdr:row>
                    <xdr:rowOff>22860</xdr:rowOff>
                  </from>
                  <to>
                    <xdr:col>5</xdr:col>
                    <xdr:colOff>1935480</xdr:colOff>
                    <xdr:row>15</xdr:row>
                    <xdr:rowOff>228600</xdr:rowOff>
                  </to>
                </anchor>
              </controlPr>
            </control>
          </mc:Choice>
        </mc:AlternateContent>
        <mc:AlternateContent xmlns:mc="http://schemas.openxmlformats.org/markup-compatibility/2006">
          <mc:Choice Requires="x14">
            <control shapeId="30865" r:id="rId6" name="Option Button 145">
              <controlPr defaultSize="0" autoFill="0" autoLine="0" autoPict="0">
                <anchor moveWithCells="1">
                  <from>
                    <xdr:col>5</xdr:col>
                    <xdr:colOff>2232660</xdr:colOff>
                    <xdr:row>15</xdr:row>
                    <xdr:rowOff>22860</xdr:rowOff>
                  </from>
                  <to>
                    <xdr:col>5</xdr:col>
                    <xdr:colOff>3017520</xdr:colOff>
                    <xdr:row>15</xdr:row>
                    <xdr:rowOff>228600</xdr:rowOff>
                  </to>
                </anchor>
              </controlPr>
            </control>
          </mc:Choice>
        </mc:AlternateContent>
        <mc:AlternateContent xmlns:mc="http://schemas.openxmlformats.org/markup-compatibility/2006">
          <mc:Choice Requires="x14">
            <control shapeId="30866" r:id="rId7" name="Option Button 146">
              <controlPr defaultSize="0" autoFill="0" autoLine="0" autoPict="0">
                <anchor moveWithCells="1">
                  <from>
                    <xdr:col>5</xdr:col>
                    <xdr:colOff>3314700</xdr:colOff>
                    <xdr:row>15</xdr:row>
                    <xdr:rowOff>22860</xdr:rowOff>
                  </from>
                  <to>
                    <xdr:col>6</xdr:col>
                    <xdr:colOff>335280</xdr:colOff>
                    <xdr:row>15</xdr:row>
                    <xdr:rowOff>228600</xdr:rowOff>
                  </to>
                </anchor>
              </controlPr>
            </control>
          </mc:Choice>
        </mc:AlternateContent>
        <mc:AlternateContent xmlns:mc="http://schemas.openxmlformats.org/markup-compatibility/2006">
          <mc:Choice Requires="x14">
            <control shapeId="30867" r:id="rId8" name="Option Button 147">
              <controlPr defaultSize="0" autoFill="0" autoLine="0" autoPict="0">
                <anchor moveWithCells="1">
                  <from>
                    <xdr:col>6</xdr:col>
                    <xdr:colOff>632460</xdr:colOff>
                    <xdr:row>15</xdr:row>
                    <xdr:rowOff>22860</xdr:rowOff>
                  </from>
                  <to>
                    <xdr:col>7</xdr:col>
                    <xdr:colOff>99060</xdr:colOff>
                    <xdr:row>15</xdr:row>
                    <xdr:rowOff>228600</xdr:rowOff>
                  </to>
                </anchor>
              </controlPr>
            </control>
          </mc:Choice>
        </mc:AlternateContent>
        <mc:AlternateContent xmlns:mc="http://schemas.openxmlformats.org/markup-compatibility/2006">
          <mc:Choice Requires="x14">
            <control shapeId="30870" r:id="rId9" name="Option Button 150">
              <controlPr defaultSize="0" autoFill="0" autoLine="0" autoPict="0">
                <anchor moveWithCells="1">
                  <from>
                    <xdr:col>2</xdr:col>
                    <xdr:colOff>99060</xdr:colOff>
                    <xdr:row>21</xdr:row>
                    <xdr:rowOff>30480</xdr:rowOff>
                  </from>
                  <to>
                    <xdr:col>2</xdr:col>
                    <xdr:colOff>312420</xdr:colOff>
                    <xdr:row>22</xdr:row>
                    <xdr:rowOff>7620</xdr:rowOff>
                  </to>
                </anchor>
              </controlPr>
            </control>
          </mc:Choice>
        </mc:AlternateContent>
        <mc:AlternateContent xmlns:mc="http://schemas.openxmlformats.org/markup-compatibility/2006">
          <mc:Choice Requires="x14">
            <control shapeId="30871" r:id="rId10" name="Option Button 151">
              <controlPr defaultSize="0" autoFill="0" autoLine="0" autoPict="0">
                <anchor moveWithCells="1">
                  <from>
                    <xdr:col>2</xdr:col>
                    <xdr:colOff>99060</xdr:colOff>
                    <xdr:row>22</xdr:row>
                    <xdr:rowOff>0</xdr:rowOff>
                  </from>
                  <to>
                    <xdr:col>2</xdr:col>
                    <xdr:colOff>327660</xdr:colOff>
                    <xdr:row>22</xdr:row>
                    <xdr:rowOff>190500</xdr:rowOff>
                  </to>
                </anchor>
              </controlPr>
            </control>
          </mc:Choice>
        </mc:AlternateContent>
        <mc:AlternateContent xmlns:mc="http://schemas.openxmlformats.org/markup-compatibility/2006">
          <mc:Choice Requires="x14">
            <control shapeId="30872" r:id="rId11" name="Group Box 152">
              <controlPr defaultSize="0" autoFill="0" autoPict="0">
                <anchor moveWithCells="1">
                  <from>
                    <xdr:col>2</xdr:col>
                    <xdr:colOff>45720</xdr:colOff>
                    <xdr:row>21</xdr:row>
                    <xdr:rowOff>22860</xdr:rowOff>
                  </from>
                  <to>
                    <xdr:col>2</xdr:col>
                    <xdr:colOff>373380</xdr:colOff>
                    <xdr:row>22</xdr:row>
                    <xdr:rowOff>198120</xdr:rowOff>
                  </to>
                </anchor>
              </controlPr>
            </control>
          </mc:Choice>
        </mc:AlternateContent>
        <mc:AlternateContent xmlns:mc="http://schemas.openxmlformats.org/markup-compatibility/2006">
          <mc:Choice Requires="x14">
            <control shapeId="30880" r:id="rId12" name="Option Button 160">
              <controlPr defaultSize="0" autoFill="0" autoLine="0" autoPict="0">
                <anchor moveWithCells="1">
                  <from>
                    <xdr:col>7</xdr:col>
                    <xdr:colOff>251460</xdr:colOff>
                    <xdr:row>14</xdr:row>
                    <xdr:rowOff>114300</xdr:rowOff>
                  </from>
                  <to>
                    <xdr:col>8</xdr:col>
                    <xdr:colOff>137160</xdr:colOff>
                    <xdr:row>16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F92B-646C-41F5-98F4-3E24C2A9CA7E}">
  <sheetPr codeName="Tabelle1">
    <tabColor rgb="FF0000FF"/>
  </sheetPr>
  <dimension ref="A1:HC74"/>
  <sheetViews>
    <sheetView showGridLines="0" showWhiteSpace="0" zoomScaleNormal="100" workbookViewId="0">
      <pane ySplit="6" topLeftCell="A7" activePane="bottomLeft" state="frozen"/>
      <selection pane="bottomLeft" activeCell="EW1" sqref="EW1"/>
    </sheetView>
  </sheetViews>
  <sheetFormatPr baseColWidth="10" defaultColWidth="11.44140625" defaultRowHeight="14.4" x14ac:dyDescent="0.3"/>
  <cols>
    <col min="1" max="1" width="3.33203125" style="1" customWidth="1"/>
    <col min="2" max="2" width="3.109375" style="1" customWidth="1"/>
    <col min="3" max="150" width="0.88671875" style="1" customWidth="1"/>
    <col min="151" max="151" width="4.6640625" style="1" customWidth="1"/>
    <col min="152" max="152" width="2.5546875" style="15" customWidth="1"/>
    <col min="153" max="154" width="5.6640625" style="35" customWidth="1"/>
    <col min="155" max="156" width="5.6640625" style="35" hidden="1" customWidth="1"/>
    <col min="157" max="157" width="5.6640625" style="135" hidden="1" customWidth="1"/>
    <col min="158" max="158" width="4.5546875" style="36" hidden="1" customWidth="1"/>
    <col min="159" max="174" width="5.6640625" style="37" hidden="1" customWidth="1"/>
    <col min="175" max="175" width="11.44140625" style="38" hidden="1" customWidth="1"/>
    <col min="176" max="191" width="3.6640625" style="39" hidden="1" customWidth="1"/>
    <col min="192" max="192" width="3.6640625" style="40" hidden="1" customWidth="1"/>
    <col min="193" max="208" width="3.6640625" style="37" hidden="1" customWidth="1"/>
    <col min="209" max="209" width="3.6640625" style="38" hidden="1" customWidth="1"/>
    <col min="210" max="210" width="2.88671875" style="1" hidden="1" customWidth="1"/>
    <col min="211" max="211" width="11.44140625" style="1" hidden="1" customWidth="1"/>
    <col min="212" max="16384" width="11.44140625" style="1"/>
  </cols>
  <sheetData>
    <row r="1" spans="1:209" ht="9" customHeight="1" x14ac:dyDescent="0.3">
      <c r="D1" s="2"/>
    </row>
    <row r="2" spans="1:209" s="20" customFormat="1" ht="13.95" customHeight="1" x14ac:dyDescent="0.3">
      <c r="B2" s="16"/>
      <c r="C2" s="16"/>
      <c r="D2" s="17"/>
      <c r="E2" s="16"/>
      <c r="F2" s="16"/>
      <c r="G2" s="16"/>
      <c r="H2" s="16" t="s">
        <v>195</v>
      </c>
      <c r="I2" s="16"/>
      <c r="J2" s="16"/>
      <c r="K2" s="16"/>
      <c r="L2" s="16"/>
      <c r="M2" s="16"/>
      <c r="N2" s="16"/>
      <c r="O2" s="16"/>
      <c r="P2" s="16"/>
      <c r="Q2" s="16"/>
      <c r="R2" s="16"/>
      <c r="S2" s="16"/>
      <c r="T2" s="16"/>
      <c r="U2" s="16"/>
      <c r="V2" s="16"/>
      <c r="W2" s="16"/>
      <c r="X2" s="16"/>
      <c r="Y2" s="112" t="s">
        <v>196</v>
      </c>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13" t="s">
        <v>200</v>
      </c>
      <c r="DV2" s="16"/>
      <c r="DW2" s="16"/>
      <c r="DX2" s="16"/>
      <c r="DY2" s="16"/>
      <c r="DZ2" s="16"/>
      <c r="EA2" s="16"/>
      <c r="EB2" s="16"/>
      <c r="EC2" s="16"/>
      <c r="ED2" s="16"/>
      <c r="EE2" s="16"/>
      <c r="EF2" s="16"/>
      <c r="EG2" s="16"/>
      <c r="EH2" s="16"/>
      <c r="EI2" s="16"/>
      <c r="EJ2" s="16"/>
      <c r="EK2" s="16"/>
      <c r="EL2" s="16"/>
      <c r="EM2" s="18" t="s">
        <v>195</v>
      </c>
      <c r="EN2" s="16"/>
      <c r="EO2" s="16"/>
      <c r="EP2" s="16"/>
      <c r="EQ2" s="16"/>
      <c r="ER2" s="16"/>
      <c r="ES2" s="16"/>
      <c r="ET2" s="16"/>
      <c r="EU2" s="16"/>
      <c r="EV2" s="19"/>
      <c r="EW2" s="41"/>
      <c r="EX2" s="41"/>
      <c r="EY2" s="41"/>
      <c r="EZ2" s="41"/>
      <c r="FA2" s="136"/>
      <c r="FB2" s="42"/>
      <c r="FC2" s="43"/>
      <c r="FD2" s="45">
        <f>IF('           Start            '!$M$24=5,1,0)</f>
        <v>0</v>
      </c>
      <c r="FE2" s="43" t="s">
        <v>279</v>
      </c>
      <c r="FF2" s="43"/>
      <c r="FG2" s="43"/>
      <c r="FH2" s="43"/>
      <c r="FI2" s="43"/>
      <c r="FJ2" s="43"/>
      <c r="FK2" s="43"/>
      <c r="FL2" s="43"/>
      <c r="FM2" s="43"/>
      <c r="FN2" s="43"/>
      <c r="FO2" s="43"/>
      <c r="FP2" s="43"/>
      <c r="FQ2" s="43"/>
      <c r="FR2" s="43"/>
      <c r="FS2" s="44"/>
      <c r="FT2" s="45"/>
      <c r="FU2" s="45"/>
      <c r="FV2" s="45"/>
      <c r="FW2" s="45"/>
      <c r="FX2" s="45"/>
      <c r="FY2" s="45"/>
      <c r="FZ2" s="45"/>
      <c r="GA2" s="45"/>
      <c r="GB2" s="45"/>
      <c r="GC2" s="45"/>
      <c r="GD2" s="45"/>
      <c r="GE2" s="45"/>
      <c r="GF2" s="45"/>
      <c r="GG2" s="45"/>
      <c r="GH2" s="45"/>
      <c r="GI2" s="45"/>
      <c r="GJ2" s="46"/>
      <c r="GK2" s="43"/>
      <c r="GL2" s="43"/>
      <c r="GM2" s="43"/>
      <c r="GN2" s="43"/>
      <c r="GO2" s="43"/>
      <c r="GP2" s="43"/>
      <c r="GQ2" s="43"/>
      <c r="GR2" s="43"/>
      <c r="GS2" s="43"/>
      <c r="GT2" s="43"/>
      <c r="GU2" s="43"/>
      <c r="GV2" s="43"/>
      <c r="GW2" s="43"/>
      <c r="GX2" s="43"/>
      <c r="GY2" s="43"/>
      <c r="GZ2" s="43"/>
      <c r="HA2" s="44"/>
    </row>
    <row r="3" spans="1:209" s="20" customFormat="1" ht="13.95" customHeight="1" x14ac:dyDescent="0.3">
      <c r="B3" s="16"/>
      <c r="C3" s="16"/>
      <c r="D3" s="21"/>
      <c r="E3" s="16"/>
      <c r="F3" s="16"/>
      <c r="G3" s="16"/>
      <c r="H3" s="16" t="s">
        <v>198</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15"/>
      <c r="AX3" s="22"/>
      <c r="AY3" s="22"/>
      <c r="AZ3" s="22"/>
      <c r="BA3" s="204" t="s">
        <v>163</v>
      </c>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2"/>
      <c r="DA3" s="22"/>
      <c r="DB3" s="22"/>
      <c r="DC3" s="22"/>
      <c r="DD3" s="22"/>
      <c r="DE3" s="22"/>
      <c r="DF3" s="22"/>
      <c r="DG3" s="22"/>
      <c r="DH3" s="22"/>
      <c r="DI3" s="22"/>
      <c r="DJ3" s="22"/>
      <c r="DK3" s="22"/>
      <c r="DL3" s="22"/>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8" t="s">
        <v>198</v>
      </c>
      <c r="EN3" s="16"/>
      <c r="EO3" s="16"/>
      <c r="EP3" s="16"/>
      <c r="EQ3" s="16"/>
      <c r="ER3" s="16"/>
      <c r="ES3" s="16"/>
      <c r="ET3" s="16"/>
      <c r="EU3" s="16"/>
      <c r="EV3" s="19"/>
      <c r="EW3" s="41"/>
      <c r="EX3" s="41"/>
      <c r="EY3" s="41"/>
      <c r="EZ3" s="41"/>
      <c r="FA3" s="136"/>
      <c r="FB3" s="42"/>
      <c r="FC3" s="43"/>
      <c r="FD3" s="199">
        <f>FA74</f>
        <v>0</v>
      </c>
      <c r="FE3" s="198" t="s">
        <v>280</v>
      </c>
      <c r="FF3" s="43"/>
      <c r="FG3" s="43"/>
      <c r="FH3" s="43"/>
      <c r="FI3" s="43"/>
      <c r="FJ3" s="43"/>
      <c r="FK3" s="43"/>
      <c r="FL3" s="43"/>
      <c r="FM3" s="43"/>
      <c r="FN3" s="43"/>
      <c r="FO3" s="43"/>
      <c r="FP3" s="43"/>
      <c r="FQ3" s="43"/>
      <c r="FR3" s="43"/>
      <c r="FS3" s="44"/>
      <c r="FT3" s="45"/>
      <c r="FU3" s="45"/>
      <c r="FV3" s="45"/>
      <c r="FW3" s="45"/>
      <c r="FX3" s="45"/>
      <c r="FY3" s="45"/>
      <c r="FZ3" s="45"/>
      <c r="GA3" s="45"/>
      <c r="GB3" s="45"/>
      <c r="GC3" s="45"/>
      <c r="GD3" s="45"/>
      <c r="GE3" s="45"/>
      <c r="GF3" s="45"/>
      <c r="GG3" s="45"/>
      <c r="GH3" s="45"/>
      <c r="GI3" s="45"/>
      <c r="GJ3" s="46"/>
      <c r="GK3" s="43"/>
      <c r="GL3" s="43"/>
      <c r="GM3" s="43"/>
      <c r="GN3" s="43"/>
      <c r="GO3" s="43"/>
      <c r="GP3" s="43"/>
      <c r="GQ3" s="43"/>
      <c r="GR3" s="43"/>
      <c r="GS3" s="43"/>
      <c r="GT3" s="43"/>
      <c r="GU3" s="43"/>
      <c r="GV3" s="43"/>
      <c r="GW3" s="43"/>
      <c r="GX3" s="43"/>
      <c r="GY3" s="43"/>
      <c r="GZ3" s="43"/>
      <c r="HA3" s="44"/>
    </row>
    <row r="4" spans="1:209" s="20" customFormat="1" ht="13.95" customHeight="1" x14ac:dyDescent="0.3">
      <c r="B4" s="16"/>
      <c r="C4" s="16"/>
      <c r="D4" s="21"/>
      <c r="E4" s="16"/>
      <c r="F4" s="16"/>
      <c r="G4" s="16"/>
      <c r="H4" s="16" t="s">
        <v>201</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8" t="s">
        <v>197</v>
      </c>
      <c r="EN4" s="16"/>
      <c r="EO4" s="16"/>
      <c r="EP4" s="16"/>
      <c r="EQ4" s="16"/>
      <c r="ER4" s="16"/>
      <c r="ES4" s="16"/>
      <c r="ET4" s="16"/>
      <c r="EU4" s="16"/>
      <c r="EV4" s="19"/>
      <c r="EW4" s="41"/>
      <c r="EX4" s="41"/>
      <c r="EY4" s="41"/>
      <c r="EZ4" s="41"/>
      <c r="FA4" s="136"/>
      <c r="FB4" s="42"/>
      <c r="FC4" s="43"/>
      <c r="FD4" s="199">
        <f>IF('          Ergebnis          '!E40=1,1,0)</f>
        <v>0</v>
      </c>
      <c r="FE4" s="198" t="s">
        <v>281</v>
      </c>
      <c r="FF4" s="43"/>
      <c r="FG4" s="43"/>
      <c r="FH4" s="43"/>
      <c r="FI4" s="43"/>
      <c r="FJ4" s="43"/>
      <c r="FK4" s="43"/>
      <c r="FL4" s="43"/>
      <c r="FM4" s="43"/>
      <c r="FN4" s="43"/>
      <c r="FO4" s="43"/>
      <c r="FP4" s="43"/>
      <c r="FQ4" s="43"/>
      <c r="FR4" s="43"/>
      <c r="FS4" s="44"/>
      <c r="FT4" s="45"/>
      <c r="FU4" s="45"/>
      <c r="FV4" s="45"/>
      <c r="FW4" s="45"/>
      <c r="FX4" s="45"/>
      <c r="FY4" s="45"/>
      <c r="FZ4" s="45"/>
      <c r="GA4" s="45"/>
      <c r="GB4" s="45"/>
      <c r="GC4" s="45"/>
      <c r="GD4" s="45"/>
      <c r="GE4" s="45"/>
      <c r="GF4" s="45"/>
      <c r="GG4" s="45"/>
      <c r="GH4" s="45"/>
      <c r="GI4" s="45"/>
      <c r="GJ4" s="46"/>
      <c r="GK4" s="43"/>
      <c r="GL4" s="43"/>
      <c r="GM4" s="43"/>
      <c r="GN4" s="43"/>
      <c r="GO4" s="43"/>
      <c r="GP4" s="43"/>
      <c r="GQ4" s="43"/>
      <c r="GR4" s="43"/>
      <c r="GS4" s="43"/>
      <c r="GT4" s="43"/>
      <c r="GU4" s="43"/>
      <c r="GV4" s="43"/>
      <c r="GW4" s="43"/>
      <c r="GX4" s="43"/>
      <c r="GY4" s="43"/>
      <c r="GZ4" s="43"/>
      <c r="HA4" s="44"/>
    </row>
    <row r="5" spans="1:209" x14ac:dyDescent="0.3">
      <c r="D5" s="2"/>
      <c r="FD5" s="134">
        <f>IF(AND(FD2=1,FD4=0),1,0)</f>
        <v>0</v>
      </c>
      <c r="FE5" s="43" t="s">
        <v>278</v>
      </c>
      <c r="FT5" s="48" t="s">
        <v>151</v>
      </c>
    </row>
    <row r="6" spans="1:209" ht="18" x14ac:dyDescent="0.35">
      <c r="C6" s="26" t="s">
        <v>249</v>
      </c>
      <c r="FC6" s="47" t="s">
        <v>150</v>
      </c>
      <c r="FT6" s="48" t="s">
        <v>152</v>
      </c>
      <c r="GH6" s="37"/>
      <c r="GI6" s="37"/>
      <c r="GJ6" s="38"/>
    </row>
    <row r="7" spans="1:209" ht="15" thickBot="1" x14ac:dyDescent="0.35">
      <c r="E7" s="146" t="s">
        <v>248</v>
      </c>
      <c r="FC7" s="47" t="s">
        <v>154</v>
      </c>
      <c r="FS7" s="35"/>
      <c r="FT7" s="47" t="s">
        <v>194</v>
      </c>
      <c r="FU7" s="37"/>
      <c r="FV7" s="37"/>
      <c r="FW7" s="37"/>
      <c r="FX7" s="37"/>
      <c r="FY7" s="37"/>
      <c r="FZ7" s="37"/>
      <c r="GA7" s="37"/>
      <c r="GB7" s="37"/>
      <c r="GC7" s="37"/>
      <c r="GD7" s="37"/>
      <c r="GE7" s="37"/>
      <c r="GF7" s="37"/>
      <c r="GK7" s="47"/>
    </row>
    <row r="8" spans="1:209" ht="9.9" customHeight="1" thickTop="1" x14ac:dyDescent="0.35">
      <c r="A8" s="203">
        <v>1</v>
      </c>
      <c r="B8" s="27"/>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30"/>
      <c r="EU8" s="31"/>
      <c r="EV8" s="32"/>
      <c r="EW8" s="49"/>
      <c r="EX8" s="49"/>
      <c r="EY8" s="49"/>
      <c r="EZ8" s="49"/>
      <c r="FA8" s="136"/>
      <c r="FB8" s="50"/>
      <c r="FC8" s="51" t="str">
        <f t="shared" ref="FC8:FL8" si="0">IF(ISBLANK(FC9),"",PROPER(FC9))</f>
        <v>Die</v>
      </c>
      <c r="FD8" s="51" t="str">
        <f t="shared" si="0"/>
        <v>Forscher</v>
      </c>
      <c r="FE8" s="51" t="str">
        <f t="shared" si="0"/>
        <v>Erfuhren</v>
      </c>
      <c r="FF8" s="51" t="str">
        <f t="shared" si="0"/>
        <v>Auf</v>
      </c>
      <c r="FG8" s="51" t="str">
        <f t="shared" si="0"/>
        <v>Versammlungen,</v>
      </c>
      <c r="FH8" s="51" t="str">
        <f t="shared" si="0"/>
        <v>Dass</v>
      </c>
      <c r="FI8" s="51" t="str">
        <f t="shared" si="0"/>
        <v>Es</v>
      </c>
      <c r="FJ8" s="51" t="str">
        <f t="shared" si="0"/>
        <v>Neue</v>
      </c>
      <c r="FK8" s="51" t="str">
        <f t="shared" si="0"/>
        <v>Erkenntnisse</v>
      </c>
      <c r="FL8" s="51" t="str">
        <f t="shared" si="0"/>
        <v>Gibt.</v>
      </c>
      <c r="FM8" s="51"/>
      <c r="FN8" s="51"/>
      <c r="FO8" s="51"/>
      <c r="FP8" s="51"/>
      <c r="FQ8" s="51"/>
      <c r="FR8" s="51"/>
      <c r="FS8" s="52"/>
      <c r="FT8" s="53">
        <v>1</v>
      </c>
      <c r="FU8" s="53">
        <v>1</v>
      </c>
      <c r="FV8" s="53">
        <v>0</v>
      </c>
      <c r="FW8" s="53">
        <v>0</v>
      </c>
      <c r="FX8" s="53">
        <v>1</v>
      </c>
      <c r="FY8" s="53">
        <v>0</v>
      </c>
      <c r="FZ8" s="53">
        <v>0</v>
      </c>
      <c r="GA8" s="53">
        <v>0</v>
      </c>
      <c r="GB8" s="53">
        <v>1</v>
      </c>
      <c r="GC8" s="53">
        <v>0</v>
      </c>
      <c r="GD8" s="53"/>
      <c r="GE8" s="53"/>
      <c r="GF8" s="53"/>
      <c r="GG8" s="53"/>
      <c r="GH8" s="53"/>
      <c r="GI8" s="53"/>
      <c r="GJ8" s="54"/>
      <c r="GK8" s="55">
        <f t="shared" ref="GK8:GT8" si="1">IF(FT8=FT9,1,0)</f>
        <v>0</v>
      </c>
      <c r="GL8" s="53">
        <f t="shared" si="1"/>
        <v>0</v>
      </c>
      <c r="GM8" s="53">
        <f t="shared" si="1"/>
        <v>1</v>
      </c>
      <c r="GN8" s="53">
        <f t="shared" si="1"/>
        <v>1</v>
      </c>
      <c r="GO8" s="53">
        <f t="shared" si="1"/>
        <v>0</v>
      </c>
      <c r="GP8" s="53">
        <f t="shared" si="1"/>
        <v>1</v>
      </c>
      <c r="GQ8" s="53">
        <f t="shared" si="1"/>
        <v>1</v>
      </c>
      <c r="GR8" s="53">
        <f t="shared" si="1"/>
        <v>1</v>
      </c>
      <c r="GS8" s="53">
        <f t="shared" si="1"/>
        <v>0</v>
      </c>
      <c r="GT8" s="53">
        <f t="shared" si="1"/>
        <v>1</v>
      </c>
      <c r="GU8" s="53"/>
      <c r="GV8" s="51"/>
      <c r="GW8" s="51"/>
      <c r="GX8" s="51"/>
      <c r="GY8" s="51"/>
      <c r="GZ8" s="51"/>
      <c r="HA8" s="52"/>
    </row>
    <row r="9" spans="1:209" ht="18" x14ac:dyDescent="0.35">
      <c r="A9" s="203"/>
      <c r="B9" s="122"/>
      <c r="C9" s="123" t="str">
        <f>FC10</f>
        <v>die</v>
      </c>
      <c r="D9" s="123"/>
      <c r="E9" s="123"/>
      <c r="F9" s="123"/>
      <c r="G9" s="123"/>
      <c r="H9" s="123" t="str">
        <f>FD10</f>
        <v>forscher</v>
      </c>
      <c r="I9" s="123"/>
      <c r="J9" s="123"/>
      <c r="K9" s="123"/>
      <c r="L9" s="123"/>
      <c r="M9" s="123"/>
      <c r="N9" s="123"/>
      <c r="O9" s="123"/>
      <c r="P9" s="123"/>
      <c r="Q9" s="123"/>
      <c r="R9" s="123"/>
      <c r="S9" s="123"/>
      <c r="T9" s="123" t="str">
        <f>FE10</f>
        <v>erfuhren</v>
      </c>
      <c r="U9" s="123"/>
      <c r="V9" s="123"/>
      <c r="W9" s="123"/>
      <c r="X9" s="123"/>
      <c r="Y9" s="123"/>
      <c r="Z9" s="123"/>
      <c r="AA9" s="123"/>
      <c r="AB9" s="123"/>
      <c r="AC9" s="123"/>
      <c r="AD9" s="123"/>
      <c r="AE9" s="123"/>
      <c r="AF9" s="123" t="str">
        <f>FF10</f>
        <v>auf</v>
      </c>
      <c r="AG9" s="123"/>
      <c r="AH9" s="123"/>
      <c r="AI9" s="123"/>
      <c r="AJ9" s="123"/>
      <c r="AK9" s="123" t="str">
        <f>FG10</f>
        <v>versammlungen,</v>
      </c>
      <c r="AL9" s="123"/>
      <c r="AM9" s="123"/>
      <c r="AN9" s="123"/>
      <c r="AO9" s="123"/>
      <c r="AP9" s="123"/>
      <c r="AQ9" s="123"/>
      <c r="AR9" s="123"/>
      <c r="AS9" s="123"/>
      <c r="AT9" s="123"/>
      <c r="AU9" s="123"/>
      <c r="AV9" s="123"/>
      <c r="AW9" s="123"/>
      <c r="AX9" s="123"/>
      <c r="AY9" s="123"/>
      <c r="AZ9" s="123"/>
      <c r="BA9" s="123"/>
      <c r="BB9" s="123"/>
      <c r="BC9" s="123"/>
      <c r="BD9" s="123"/>
      <c r="BE9" s="123"/>
      <c r="BF9" s="123"/>
      <c r="BG9" s="123" t="str">
        <f>FH10</f>
        <v>dass</v>
      </c>
      <c r="BH9" s="123"/>
      <c r="BI9" s="123"/>
      <c r="BJ9" s="123"/>
      <c r="BK9" s="123"/>
      <c r="BL9" s="123"/>
      <c r="BM9" s="123"/>
      <c r="BN9" s="123" t="str">
        <f>FI10</f>
        <v>es</v>
      </c>
      <c r="BO9" s="123"/>
      <c r="BP9" s="123"/>
      <c r="BQ9" s="123"/>
      <c r="BR9" s="123" t="str">
        <f>FJ10</f>
        <v>neue</v>
      </c>
      <c r="BS9" s="123"/>
      <c r="BT9" s="123"/>
      <c r="BU9" s="123"/>
      <c r="BV9" s="123"/>
      <c r="BW9" s="123"/>
      <c r="BX9" s="123"/>
      <c r="BY9" s="123"/>
      <c r="BZ9" s="123" t="str">
        <f>FK10</f>
        <v>erkenntnisse</v>
      </c>
      <c r="CA9" s="123"/>
      <c r="CB9" s="123"/>
      <c r="CC9" s="123"/>
      <c r="CD9" s="123"/>
      <c r="CE9" s="123"/>
      <c r="CF9" s="123"/>
      <c r="CG9" s="123"/>
      <c r="CH9" s="123"/>
      <c r="CI9" s="123"/>
      <c r="CJ9" s="123"/>
      <c r="CK9" s="123"/>
      <c r="CL9" s="123"/>
      <c r="CM9" s="123"/>
      <c r="CN9" s="123"/>
      <c r="CO9" s="123"/>
      <c r="CP9" s="123"/>
      <c r="CQ9" s="123" t="str">
        <f>FL10</f>
        <v>gibt.</v>
      </c>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4"/>
      <c r="EU9" s="33"/>
      <c r="EV9" s="34"/>
      <c r="EW9" s="56"/>
      <c r="EX9" s="56"/>
      <c r="EY9" s="56"/>
      <c r="EZ9" s="56"/>
      <c r="FA9" s="136">
        <f>IF(SUM($FT9:$GJ9)=0,0,1)</f>
        <v>0</v>
      </c>
      <c r="FB9" s="57">
        <f>IF(FA9=0,A8,"")</f>
        <v>1</v>
      </c>
      <c r="FC9" s="58" t="s">
        <v>18</v>
      </c>
      <c r="FD9" s="58" t="s">
        <v>26</v>
      </c>
      <c r="FE9" s="58" t="s">
        <v>27</v>
      </c>
      <c r="FF9" s="58" t="s">
        <v>28</v>
      </c>
      <c r="FG9" s="58" t="s">
        <v>244</v>
      </c>
      <c r="FH9" s="58" t="s">
        <v>11</v>
      </c>
      <c r="FI9" s="58" t="s">
        <v>29</v>
      </c>
      <c r="FJ9" s="58" t="s">
        <v>30</v>
      </c>
      <c r="FK9" s="58" t="s">
        <v>31</v>
      </c>
      <c r="FL9" s="58" t="s">
        <v>32</v>
      </c>
      <c r="FM9" s="58"/>
      <c r="FN9" s="58"/>
      <c r="FO9" s="58"/>
      <c r="FP9" s="58"/>
      <c r="FQ9" s="58"/>
      <c r="FR9" s="58"/>
      <c r="FS9" s="59"/>
      <c r="FT9" s="39">
        <f t="shared" ref="FT9:GC9" si="2">IF(FT10,1,0)</f>
        <v>0</v>
      </c>
      <c r="FU9" s="39">
        <f t="shared" si="2"/>
        <v>0</v>
      </c>
      <c r="FV9" s="39">
        <f t="shared" si="2"/>
        <v>0</v>
      </c>
      <c r="FW9" s="39">
        <f t="shared" si="2"/>
        <v>0</v>
      </c>
      <c r="FX9" s="39">
        <f t="shared" si="2"/>
        <v>0</v>
      </c>
      <c r="FY9" s="39">
        <f t="shared" si="2"/>
        <v>0</v>
      </c>
      <c r="FZ9" s="39">
        <f t="shared" si="2"/>
        <v>0</v>
      </c>
      <c r="GA9" s="39">
        <f t="shared" si="2"/>
        <v>0</v>
      </c>
      <c r="GB9" s="39">
        <f t="shared" si="2"/>
        <v>0</v>
      </c>
      <c r="GC9" s="39">
        <f t="shared" si="2"/>
        <v>0</v>
      </c>
    </row>
    <row r="10" spans="1:209" ht="18" x14ac:dyDescent="0.35">
      <c r="A10" s="203"/>
      <c r="B10" s="122"/>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4"/>
      <c r="EU10" s="33"/>
      <c r="EV10" s="34"/>
      <c r="EW10" s="56"/>
      <c r="EX10" s="56"/>
      <c r="EY10" s="56"/>
      <c r="EZ10" s="56"/>
      <c r="FA10" s="136"/>
      <c r="FB10" s="57"/>
      <c r="FC10" s="37" t="str">
        <f t="shared" ref="FC10:FL10" si="3">IF(FT9=1,FC8,FC9)</f>
        <v>die</v>
      </c>
      <c r="FD10" s="37" t="str">
        <f t="shared" si="3"/>
        <v>forscher</v>
      </c>
      <c r="FE10" s="37" t="str">
        <f t="shared" si="3"/>
        <v>erfuhren</v>
      </c>
      <c r="FF10" s="37" t="str">
        <f t="shared" si="3"/>
        <v>auf</v>
      </c>
      <c r="FG10" s="37" t="str">
        <f t="shared" si="3"/>
        <v>versammlungen,</v>
      </c>
      <c r="FH10" s="37" t="str">
        <f t="shared" si="3"/>
        <v>dass</v>
      </c>
      <c r="FI10" s="37" t="str">
        <f t="shared" si="3"/>
        <v>es</v>
      </c>
      <c r="FJ10" s="37" t="str">
        <f t="shared" si="3"/>
        <v>neue</v>
      </c>
      <c r="FK10" s="37" t="str">
        <f t="shared" si="3"/>
        <v>erkenntnisse</v>
      </c>
      <c r="FL10" s="37" t="str">
        <f t="shared" si="3"/>
        <v>gibt.</v>
      </c>
      <c r="FS10" s="39"/>
      <c r="FT10" s="35" t="b">
        <v>0</v>
      </c>
      <c r="FU10" s="35"/>
      <c r="FV10" s="35"/>
      <c r="FW10" s="35"/>
      <c r="FX10" s="35"/>
      <c r="FY10" s="35"/>
      <c r="FZ10" s="35"/>
      <c r="GA10" s="35"/>
      <c r="GB10" s="35"/>
      <c r="GC10" s="35"/>
    </row>
    <row r="11" spans="1:209" ht="9.9" customHeight="1" x14ac:dyDescent="0.35">
      <c r="A11" s="203"/>
      <c r="B11" s="122"/>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4"/>
      <c r="EU11" s="33"/>
      <c r="EV11" s="34"/>
      <c r="EW11" s="56"/>
      <c r="EX11" s="56"/>
      <c r="EY11" s="56"/>
      <c r="EZ11" s="56"/>
      <c r="FA11" s="136"/>
      <c r="FB11" s="57"/>
      <c r="FT11" s="37"/>
      <c r="FU11" s="37"/>
      <c r="FV11" s="37"/>
      <c r="FW11" s="37"/>
      <c r="FX11" s="37"/>
      <c r="FY11" s="37"/>
      <c r="FZ11" s="37"/>
      <c r="GA11" s="37"/>
      <c r="GB11" s="37"/>
      <c r="GC11" s="37"/>
      <c r="GD11" s="37"/>
      <c r="GE11" s="37"/>
      <c r="GV11" s="37" t="s">
        <v>153</v>
      </c>
      <c r="GW11" s="37" t="s">
        <v>153</v>
      </c>
      <c r="GX11" s="37" t="s">
        <v>153</v>
      </c>
      <c r="GY11" s="37" t="s">
        <v>153</v>
      </c>
      <c r="GZ11" s="37" t="s">
        <v>153</v>
      </c>
      <c r="HA11" s="38" t="s">
        <v>153</v>
      </c>
    </row>
    <row r="12" spans="1:209" ht="9.9" customHeight="1" x14ac:dyDescent="0.35">
      <c r="A12" s="203">
        <v>2</v>
      </c>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7"/>
      <c r="EU12" s="33"/>
      <c r="EV12" s="34"/>
      <c r="EW12" s="56"/>
      <c r="EX12" s="56"/>
      <c r="EY12" s="56"/>
      <c r="EZ12" s="56"/>
      <c r="FA12" s="136"/>
      <c r="FB12" s="57"/>
      <c r="FC12" s="37" t="str">
        <f t="shared" ref="FC12:FM12" si="4">IF(ISBLANK(FC13),"",PROPER(FC13))</f>
        <v>Am</v>
      </c>
      <c r="FD12" s="37" t="str">
        <f t="shared" si="4"/>
        <v>Wochenende</v>
      </c>
      <c r="FE12" s="37" t="str">
        <f t="shared" si="4"/>
        <v>Ist</v>
      </c>
      <c r="FF12" s="37" t="str">
        <f t="shared" si="4"/>
        <v>Langes</v>
      </c>
      <c r="FG12" s="37" t="str">
        <f t="shared" si="4"/>
        <v>Schlafen</v>
      </c>
      <c r="FH12" s="37" t="str">
        <f t="shared" si="4"/>
        <v>Für</v>
      </c>
      <c r="FI12" s="37" t="str">
        <f t="shared" si="4"/>
        <v>Die</v>
      </c>
      <c r="FJ12" s="37" t="str">
        <f t="shared" si="4"/>
        <v>Meisten</v>
      </c>
      <c r="FK12" s="37" t="str">
        <f t="shared" si="4"/>
        <v>Jugendlichen</v>
      </c>
      <c r="FL12" s="37" t="str">
        <f t="shared" si="4"/>
        <v>Die</v>
      </c>
      <c r="FM12" s="37" t="str">
        <f t="shared" si="4"/>
        <v>Lieblingsbeschäftigung.</v>
      </c>
      <c r="FT12" s="39">
        <v>1</v>
      </c>
      <c r="FU12" s="39">
        <v>1</v>
      </c>
      <c r="FV12" s="39">
        <v>0</v>
      </c>
      <c r="FW12" s="39">
        <v>0</v>
      </c>
      <c r="FX12" s="39">
        <v>1</v>
      </c>
      <c r="FY12" s="39">
        <v>0</v>
      </c>
      <c r="FZ12" s="39">
        <v>0</v>
      </c>
      <c r="GA12" s="39">
        <v>0</v>
      </c>
      <c r="GB12" s="39">
        <v>1</v>
      </c>
      <c r="GC12" s="39">
        <v>0</v>
      </c>
      <c r="GD12" s="39">
        <v>1</v>
      </c>
      <c r="GK12" s="39">
        <f t="shared" ref="GK12:GU12" si="5">IF(FT12=FT13,1,0)</f>
        <v>0</v>
      </c>
      <c r="GL12" s="39">
        <f t="shared" si="5"/>
        <v>0</v>
      </c>
      <c r="GM12" s="39">
        <f t="shared" si="5"/>
        <v>1</v>
      </c>
      <c r="GN12" s="39">
        <f t="shared" si="5"/>
        <v>1</v>
      </c>
      <c r="GO12" s="39">
        <f t="shared" si="5"/>
        <v>0</v>
      </c>
      <c r="GP12" s="39">
        <f t="shared" si="5"/>
        <v>1</v>
      </c>
      <c r="GQ12" s="39">
        <f t="shared" si="5"/>
        <v>1</v>
      </c>
      <c r="GR12" s="39">
        <f t="shared" si="5"/>
        <v>1</v>
      </c>
      <c r="GS12" s="39">
        <f t="shared" si="5"/>
        <v>0</v>
      </c>
      <c r="GT12" s="39">
        <f t="shared" si="5"/>
        <v>1</v>
      </c>
      <c r="GU12" s="39">
        <f t="shared" si="5"/>
        <v>0</v>
      </c>
    </row>
    <row r="13" spans="1:209" ht="18" x14ac:dyDescent="0.35">
      <c r="A13" s="203"/>
      <c r="B13" s="128"/>
      <c r="C13" s="129" t="str">
        <f>FC14</f>
        <v>am</v>
      </c>
      <c r="D13" s="129"/>
      <c r="E13" s="129"/>
      <c r="F13" s="129"/>
      <c r="G13" s="129"/>
      <c r="H13" s="129" t="str">
        <f>FD14</f>
        <v>wochenende</v>
      </c>
      <c r="I13" s="129"/>
      <c r="J13" s="129"/>
      <c r="K13" s="129"/>
      <c r="L13" s="129"/>
      <c r="M13" s="129"/>
      <c r="N13" s="129"/>
      <c r="O13" s="129"/>
      <c r="P13" s="129"/>
      <c r="Q13" s="129"/>
      <c r="R13" s="129"/>
      <c r="S13" s="129"/>
      <c r="T13" s="129"/>
      <c r="U13" s="129"/>
      <c r="V13" s="129"/>
      <c r="W13" s="129"/>
      <c r="X13" s="129"/>
      <c r="Y13" s="129"/>
      <c r="Z13" s="129" t="str">
        <f>FE14</f>
        <v>ist</v>
      </c>
      <c r="AA13" s="129"/>
      <c r="AB13" s="129"/>
      <c r="AC13" s="129"/>
      <c r="AD13" s="129" t="str">
        <f>FF14</f>
        <v>langes</v>
      </c>
      <c r="AE13" s="129"/>
      <c r="AF13" s="129"/>
      <c r="AG13" s="129"/>
      <c r="AH13" s="129"/>
      <c r="AI13" s="129"/>
      <c r="AJ13" s="129"/>
      <c r="AK13" s="129"/>
      <c r="AL13" s="129"/>
      <c r="AM13" s="129"/>
      <c r="AN13" s="129" t="str">
        <f>FG14</f>
        <v>schlafen</v>
      </c>
      <c r="AO13" s="129"/>
      <c r="AP13" s="129"/>
      <c r="AQ13" s="129"/>
      <c r="AR13" s="129"/>
      <c r="AS13" s="129"/>
      <c r="AT13" s="129"/>
      <c r="AU13" s="129"/>
      <c r="AV13" s="129"/>
      <c r="AW13" s="129"/>
      <c r="AX13" s="129"/>
      <c r="AY13" s="129"/>
      <c r="AZ13" s="129" t="str">
        <f>FH14</f>
        <v>für</v>
      </c>
      <c r="BA13" s="129"/>
      <c r="BB13" s="129"/>
      <c r="BC13" s="129"/>
      <c r="BD13" s="129"/>
      <c r="BE13" s="129" t="str">
        <f>FI14</f>
        <v>die</v>
      </c>
      <c r="BF13" s="129"/>
      <c r="BG13" s="129"/>
      <c r="BH13" s="129"/>
      <c r="BI13" s="129"/>
      <c r="BJ13" s="129" t="str">
        <f>FJ14</f>
        <v>meisten</v>
      </c>
      <c r="BK13" s="129"/>
      <c r="BL13" s="129"/>
      <c r="BM13" s="129"/>
      <c r="BN13" s="129"/>
      <c r="BO13" s="129"/>
      <c r="BP13" s="129"/>
      <c r="BQ13" s="129"/>
      <c r="BR13" s="129"/>
      <c r="BS13" s="129"/>
      <c r="BT13" s="129"/>
      <c r="BU13" s="129" t="str">
        <f>FK14</f>
        <v>jugendlichen</v>
      </c>
      <c r="BV13" s="129"/>
      <c r="BW13" s="129"/>
      <c r="BX13" s="129"/>
      <c r="BY13" s="129"/>
      <c r="BZ13" s="129"/>
      <c r="CA13" s="129"/>
      <c r="CB13" s="129"/>
      <c r="CC13" s="129"/>
      <c r="CD13" s="129"/>
      <c r="CE13" s="129"/>
      <c r="CF13" s="129"/>
      <c r="CG13" s="129"/>
      <c r="CH13" s="129"/>
      <c r="CI13" s="129"/>
      <c r="CJ13" s="129"/>
      <c r="CK13" s="129"/>
      <c r="CL13" s="129" t="str">
        <f>FL14</f>
        <v>die</v>
      </c>
      <c r="CM13" s="129"/>
      <c r="CN13" s="129"/>
      <c r="CO13" s="129"/>
      <c r="CP13" s="129"/>
      <c r="CQ13" s="129" t="str">
        <f>FM14</f>
        <v>lieblingsbeschäftigung.</v>
      </c>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30"/>
      <c r="EU13" s="31"/>
      <c r="EV13" s="32"/>
      <c r="EW13" s="49"/>
      <c r="EX13" s="49"/>
      <c r="EY13" s="49"/>
      <c r="EZ13" s="49"/>
      <c r="FA13" s="136">
        <f>IF(SUM($FT13:$GJ13)=0,0,1)</f>
        <v>0</v>
      </c>
      <c r="FB13" s="57">
        <f>IF(FA13=0,A12,"")</f>
        <v>2</v>
      </c>
      <c r="FC13" s="58" t="s">
        <v>33</v>
      </c>
      <c r="FD13" s="58" t="s">
        <v>34</v>
      </c>
      <c r="FE13" s="58" t="s">
        <v>35</v>
      </c>
      <c r="FF13" s="58" t="s">
        <v>36</v>
      </c>
      <c r="FG13" s="58" t="s">
        <v>37</v>
      </c>
      <c r="FH13" s="58" t="s">
        <v>38</v>
      </c>
      <c r="FI13" s="58" t="s">
        <v>18</v>
      </c>
      <c r="FJ13" s="58" t="s">
        <v>39</v>
      </c>
      <c r="FK13" s="58" t="s">
        <v>40</v>
      </c>
      <c r="FL13" s="58" t="s">
        <v>18</v>
      </c>
      <c r="FM13" s="58" t="s">
        <v>41</v>
      </c>
      <c r="FN13" s="58"/>
      <c r="FO13" s="58"/>
      <c r="FP13" s="58"/>
      <c r="FQ13" s="58"/>
      <c r="FR13" s="58"/>
      <c r="FS13" s="59"/>
      <c r="FT13" s="39">
        <f t="shared" ref="FT13:GD13" si="6">IF(FT14,1,0)</f>
        <v>0</v>
      </c>
      <c r="FU13" s="39">
        <f t="shared" si="6"/>
        <v>0</v>
      </c>
      <c r="FV13" s="39">
        <f t="shared" si="6"/>
        <v>0</v>
      </c>
      <c r="FW13" s="39">
        <f t="shared" si="6"/>
        <v>0</v>
      </c>
      <c r="FX13" s="39">
        <f t="shared" si="6"/>
        <v>0</v>
      </c>
      <c r="FY13" s="39">
        <f t="shared" si="6"/>
        <v>0</v>
      </c>
      <c r="FZ13" s="39">
        <f t="shared" si="6"/>
        <v>0</v>
      </c>
      <c r="GA13" s="39">
        <f t="shared" si="6"/>
        <v>0</v>
      </c>
      <c r="GB13" s="39">
        <f t="shared" si="6"/>
        <v>0</v>
      </c>
      <c r="GC13" s="39">
        <f t="shared" si="6"/>
        <v>0</v>
      </c>
      <c r="GD13" s="39">
        <f t="shared" si="6"/>
        <v>0</v>
      </c>
    </row>
    <row r="14" spans="1:209" ht="18" x14ac:dyDescent="0.35">
      <c r="A14" s="203"/>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30"/>
      <c r="EU14" s="31"/>
      <c r="EV14" s="32"/>
      <c r="EW14" s="49"/>
      <c r="EX14" s="49"/>
      <c r="EY14" s="49"/>
      <c r="EZ14" s="49"/>
      <c r="FA14" s="136"/>
      <c r="FB14" s="57"/>
      <c r="FC14" s="37" t="str">
        <f t="shared" ref="FC14:FM14" si="7">IF(FT13=1,FC12,FC13)</f>
        <v>am</v>
      </c>
      <c r="FD14" s="37" t="str">
        <f t="shared" si="7"/>
        <v>wochenende</v>
      </c>
      <c r="FE14" s="37" t="str">
        <f t="shared" si="7"/>
        <v>ist</v>
      </c>
      <c r="FF14" s="37" t="str">
        <f t="shared" si="7"/>
        <v>langes</v>
      </c>
      <c r="FG14" s="37" t="str">
        <f t="shared" si="7"/>
        <v>schlafen</v>
      </c>
      <c r="FH14" s="37" t="str">
        <f t="shared" si="7"/>
        <v>für</v>
      </c>
      <c r="FI14" s="37" t="str">
        <f t="shared" si="7"/>
        <v>die</v>
      </c>
      <c r="FJ14" s="37" t="str">
        <f t="shared" si="7"/>
        <v>meisten</v>
      </c>
      <c r="FK14" s="37" t="str">
        <f t="shared" si="7"/>
        <v>jugendlichen</v>
      </c>
      <c r="FL14" s="37" t="str">
        <f t="shared" si="7"/>
        <v>die</v>
      </c>
      <c r="FM14" s="37" t="str">
        <f t="shared" si="7"/>
        <v>lieblingsbeschäftigung.</v>
      </c>
      <c r="FS14" s="39"/>
      <c r="FT14" s="35" t="b">
        <v>0</v>
      </c>
      <c r="FU14" s="35"/>
      <c r="FV14" s="35"/>
      <c r="FW14" s="35"/>
      <c r="FX14" s="35"/>
      <c r="FY14" s="35"/>
      <c r="FZ14" s="35"/>
      <c r="GA14" s="35"/>
      <c r="GB14" s="35"/>
      <c r="GC14" s="35"/>
      <c r="GD14" s="35"/>
    </row>
    <row r="15" spans="1:209" ht="9.9" customHeight="1" x14ac:dyDescent="0.35">
      <c r="A15" s="203"/>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3"/>
      <c r="EU15" s="31"/>
      <c r="EV15" s="32"/>
      <c r="EW15" s="49"/>
      <c r="EX15" s="49"/>
      <c r="EY15" s="49"/>
      <c r="EZ15" s="49"/>
      <c r="FA15" s="136"/>
      <c r="FB15" s="57"/>
      <c r="FT15" s="37"/>
      <c r="FU15" s="37"/>
      <c r="FV15" s="37"/>
      <c r="FW15" s="37"/>
      <c r="FX15" s="37"/>
      <c r="FY15" s="37"/>
      <c r="FZ15" s="37"/>
      <c r="GA15" s="37"/>
      <c r="GB15" s="37"/>
      <c r="GC15" s="37"/>
      <c r="GD15" s="37"/>
      <c r="GE15" s="37"/>
      <c r="GF15" s="37"/>
      <c r="GG15" s="37"/>
      <c r="GH15" s="37"/>
      <c r="GI15" s="37"/>
      <c r="HA15" s="38" t="s">
        <v>153</v>
      </c>
    </row>
    <row r="16" spans="1:209" ht="9.9" customHeight="1" x14ac:dyDescent="0.35">
      <c r="A16" s="203">
        <v>3</v>
      </c>
      <c r="B16" s="122"/>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c r="EK16" s="123"/>
      <c r="EL16" s="123"/>
      <c r="EM16" s="123"/>
      <c r="EN16" s="123"/>
      <c r="EO16" s="123"/>
      <c r="EP16" s="123"/>
      <c r="EQ16" s="123"/>
      <c r="ER16" s="123"/>
      <c r="ES16" s="123"/>
      <c r="ET16" s="124"/>
      <c r="EU16" s="31"/>
      <c r="EV16" s="32"/>
      <c r="EW16" s="49"/>
      <c r="EX16" s="49"/>
      <c r="EY16" s="49"/>
      <c r="EZ16" s="49"/>
      <c r="FA16" s="136"/>
      <c r="FB16" s="57"/>
      <c r="FC16" s="37" t="str">
        <f t="shared" ref="FC16:FR16" si="8">IF(ISBLANK(FC17),"",PROPER(FC17))</f>
        <v>Die</v>
      </c>
      <c r="FD16" s="37" t="str">
        <f t="shared" si="8"/>
        <v>Ärzte</v>
      </c>
      <c r="FE16" s="37" t="str">
        <f t="shared" si="8"/>
        <v>In</v>
      </c>
      <c r="FF16" s="37" t="str">
        <f t="shared" si="8"/>
        <v>Indien</v>
      </c>
      <c r="FG16" s="37" t="str">
        <f t="shared" si="8"/>
        <v>Bekämpfen</v>
      </c>
      <c r="FH16" s="37" t="str">
        <f t="shared" si="8"/>
        <v>Eine</v>
      </c>
      <c r="FI16" s="37" t="str">
        <f t="shared" si="8"/>
        <v>Krankheit,</v>
      </c>
      <c r="FJ16" s="37" t="str">
        <f t="shared" si="8"/>
        <v>Weil</v>
      </c>
      <c r="FK16" s="37" t="str">
        <f t="shared" si="8"/>
        <v>Sie</v>
      </c>
      <c r="FL16" s="37" t="str">
        <f t="shared" si="8"/>
        <v>Schuld</v>
      </c>
      <c r="FM16" s="37" t="str">
        <f t="shared" si="8"/>
        <v>Daran</v>
      </c>
      <c r="FN16" s="37" t="str">
        <f t="shared" si="8"/>
        <v>Ist,</v>
      </c>
      <c r="FO16" s="37" t="str">
        <f t="shared" si="8"/>
        <v>Dass</v>
      </c>
      <c r="FP16" s="37" t="str">
        <f t="shared" si="8"/>
        <v>Geschwächte</v>
      </c>
      <c r="FQ16" s="37" t="str">
        <f t="shared" si="8"/>
        <v>Menschen</v>
      </c>
      <c r="FR16" s="37" t="str">
        <f t="shared" si="8"/>
        <v>Sterben.</v>
      </c>
      <c r="FT16" s="39">
        <v>1</v>
      </c>
      <c r="FU16" s="39">
        <v>1</v>
      </c>
      <c r="FV16" s="39">
        <v>0</v>
      </c>
      <c r="FW16" s="39">
        <v>1</v>
      </c>
      <c r="FX16" s="39">
        <v>0</v>
      </c>
      <c r="FY16" s="39">
        <v>0</v>
      </c>
      <c r="FZ16" s="39">
        <v>1</v>
      </c>
      <c r="GA16" s="39">
        <v>0</v>
      </c>
      <c r="GB16" s="39">
        <v>0</v>
      </c>
      <c r="GC16" s="39">
        <v>0</v>
      </c>
      <c r="GD16" s="39">
        <v>0</v>
      </c>
      <c r="GE16" s="39">
        <v>0</v>
      </c>
      <c r="GF16" s="39">
        <v>0</v>
      </c>
      <c r="GG16" s="39">
        <v>0</v>
      </c>
      <c r="GH16" s="39">
        <v>1</v>
      </c>
      <c r="GI16" s="39">
        <v>0</v>
      </c>
      <c r="GK16" s="39">
        <f t="shared" ref="GK16:GZ16" si="9">IF(FT16=FT17,1,0)</f>
        <v>0</v>
      </c>
      <c r="GL16" s="39">
        <f t="shared" si="9"/>
        <v>0</v>
      </c>
      <c r="GM16" s="39">
        <f t="shared" si="9"/>
        <v>1</v>
      </c>
      <c r="GN16" s="39">
        <f t="shared" si="9"/>
        <v>0</v>
      </c>
      <c r="GO16" s="39">
        <f t="shared" si="9"/>
        <v>1</v>
      </c>
      <c r="GP16" s="39">
        <f t="shared" si="9"/>
        <v>1</v>
      </c>
      <c r="GQ16" s="39">
        <f t="shared" si="9"/>
        <v>0</v>
      </c>
      <c r="GR16" s="39">
        <f t="shared" si="9"/>
        <v>1</v>
      </c>
      <c r="GS16" s="39">
        <f t="shared" si="9"/>
        <v>1</v>
      </c>
      <c r="GT16" s="39">
        <f t="shared" si="9"/>
        <v>1</v>
      </c>
      <c r="GU16" s="39">
        <f t="shared" si="9"/>
        <v>1</v>
      </c>
      <c r="GV16" s="39">
        <f t="shared" si="9"/>
        <v>1</v>
      </c>
      <c r="GW16" s="39">
        <f t="shared" si="9"/>
        <v>1</v>
      </c>
      <c r="GX16" s="39">
        <f t="shared" si="9"/>
        <v>1</v>
      </c>
      <c r="GY16" s="39">
        <f t="shared" si="9"/>
        <v>0</v>
      </c>
      <c r="GZ16" s="39">
        <f t="shared" si="9"/>
        <v>1</v>
      </c>
    </row>
    <row r="17" spans="1:209" ht="18" x14ac:dyDescent="0.35">
      <c r="A17" s="203"/>
      <c r="B17" s="122"/>
      <c r="C17" s="123" t="str">
        <f>FC18</f>
        <v>die</v>
      </c>
      <c r="D17" s="123"/>
      <c r="E17" s="123"/>
      <c r="F17" s="123"/>
      <c r="G17" s="123"/>
      <c r="H17" s="123" t="str">
        <f>FD18</f>
        <v>ärzte</v>
      </c>
      <c r="I17" s="123"/>
      <c r="J17" s="123"/>
      <c r="K17" s="123"/>
      <c r="L17" s="123"/>
      <c r="M17" s="123"/>
      <c r="N17" s="123"/>
      <c r="O17" s="123"/>
      <c r="P17" s="123" t="str">
        <f>FE18</f>
        <v>in</v>
      </c>
      <c r="Q17" s="123"/>
      <c r="R17" s="123"/>
      <c r="S17" s="123"/>
      <c r="T17" s="123" t="str">
        <f>FF18</f>
        <v>indien</v>
      </c>
      <c r="U17" s="123"/>
      <c r="V17" s="123"/>
      <c r="W17" s="123"/>
      <c r="X17" s="123"/>
      <c r="Y17" s="123"/>
      <c r="Z17" s="123"/>
      <c r="AA17" s="123"/>
      <c r="AB17" s="123"/>
      <c r="AC17" s="123" t="str">
        <f>FG18</f>
        <v>bekämpfen</v>
      </c>
      <c r="AD17" s="123"/>
      <c r="AE17" s="123"/>
      <c r="AF17" s="123"/>
      <c r="AG17" s="123"/>
      <c r="AH17" s="123"/>
      <c r="AI17" s="123"/>
      <c r="AJ17" s="123"/>
      <c r="AK17" s="123"/>
      <c r="AL17" s="123"/>
      <c r="AM17" s="123"/>
      <c r="AN17" s="123"/>
      <c r="AO17" s="123"/>
      <c r="AP17" s="123"/>
      <c r="AQ17" s="123"/>
      <c r="AR17" s="123" t="str">
        <f>FH18</f>
        <v>eine</v>
      </c>
      <c r="AS17" s="123"/>
      <c r="AT17" s="123"/>
      <c r="AU17" s="123"/>
      <c r="AV17" s="123"/>
      <c r="AW17" s="123"/>
      <c r="AX17" s="123" t="str">
        <f>FI18</f>
        <v>krankheit,</v>
      </c>
      <c r="AY17" s="123"/>
      <c r="AZ17" s="123"/>
      <c r="BA17" s="123"/>
      <c r="BB17" s="123"/>
      <c r="BC17" s="123"/>
      <c r="BD17" s="123"/>
      <c r="BE17" s="123"/>
      <c r="BF17" s="123"/>
      <c r="BG17" s="123"/>
      <c r="BH17" s="123"/>
      <c r="BI17" s="123"/>
      <c r="BJ17" s="123"/>
      <c r="BK17" s="123"/>
      <c r="BL17" s="123" t="str">
        <f>FJ18</f>
        <v>weil</v>
      </c>
      <c r="BM17" s="123"/>
      <c r="BN17" s="123"/>
      <c r="BO17" s="123"/>
      <c r="BP17" s="123"/>
      <c r="BQ17" s="123"/>
      <c r="BR17" s="123"/>
      <c r="BS17" s="123" t="str">
        <f>FK18</f>
        <v>sie</v>
      </c>
      <c r="BT17" s="123"/>
      <c r="BU17" s="123"/>
      <c r="BV17" s="123"/>
      <c r="BW17" s="123"/>
      <c r="BX17" s="123" t="str">
        <f>FL18</f>
        <v>schuld</v>
      </c>
      <c r="BY17" s="123"/>
      <c r="BZ17" s="123"/>
      <c r="CA17" s="123"/>
      <c r="CB17" s="123"/>
      <c r="CC17" s="123"/>
      <c r="CD17" s="123"/>
      <c r="CE17" s="123"/>
      <c r="CF17" s="123"/>
      <c r="CG17" s="123"/>
      <c r="CH17" s="123" t="str">
        <f>FM18</f>
        <v>daran</v>
      </c>
      <c r="CI17" s="123"/>
      <c r="CJ17" s="123"/>
      <c r="CK17" s="123"/>
      <c r="CL17" s="123"/>
      <c r="CM17" s="123"/>
      <c r="CN17" s="123"/>
      <c r="CO17" s="123"/>
      <c r="CP17" s="123"/>
      <c r="CQ17" s="123" t="str">
        <f>FN18</f>
        <v>ist,</v>
      </c>
      <c r="CR17" s="123"/>
      <c r="CS17" s="123"/>
      <c r="CT17" s="123"/>
      <c r="CU17" s="123"/>
      <c r="CV17" s="123" t="str">
        <f>FO18</f>
        <v>dass</v>
      </c>
      <c r="CW17" s="123"/>
      <c r="CX17" s="123"/>
      <c r="CY17" s="123"/>
      <c r="CZ17" s="123"/>
      <c r="DA17" s="123"/>
      <c r="DB17" s="123"/>
      <c r="DC17" s="123" t="str">
        <f>FP18</f>
        <v>geschwächte</v>
      </c>
      <c r="DD17" s="123"/>
      <c r="DE17" s="123"/>
      <c r="DF17" s="123"/>
      <c r="DG17" s="123"/>
      <c r="DH17" s="123"/>
      <c r="DI17" s="123"/>
      <c r="DJ17" s="123"/>
      <c r="DK17" s="123"/>
      <c r="DL17" s="123"/>
      <c r="DM17" s="123"/>
      <c r="DN17" s="123"/>
      <c r="DO17" s="123"/>
      <c r="DP17" s="123"/>
      <c r="DQ17" s="123"/>
      <c r="DR17" s="123"/>
      <c r="DS17" s="123"/>
      <c r="DT17" s="123"/>
      <c r="DU17" s="123" t="str">
        <f>FQ18</f>
        <v>menschen</v>
      </c>
      <c r="DV17" s="123"/>
      <c r="DW17" s="123"/>
      <c r="DX17" s="123"/>
      <c r="DY17" s="123"/>
      <c r="DZ17" s="123"/>
      <c r="EA17" s="123"/>
      <c r="EB17" s="123"/>
      <c r="EC17" s="123"/>
      <c r="ED17" s="123"/>
      <c r="EE17" s="123"/>
      <c r="EF17" s="123"/>
      <c r="EG17" s="123"/>
      <c r="EH17" s="123"/>
      <c r="EI17" s="123" t="str">
        <f>FR18</f>
        <v>sterben.</v>
      </c>
      <c r="EJ17" s="123"/>
      <c r="EK17" s="123"/>
      <c r="EL17" s="123"/>
      <c r="EM17" s="123"/>
      <c r="EN17" s="123"/>
      <c r="EO17" s="123"/>
      <c r="EP17" s="123"/>
      <c r="EQ17" s="123"/>
      <c r="ER17" s="123"/>
      <c r="ES17" s="123"/>
      <c r="ET17" s="124"/>
      <c r="EU17" s="31"/>
      <c r="EV17" s="32"/>
      <c r="EW17" s="49"/>
      <c r="EX17" s="49"/>
      <c r="EY17" s="49"/>
      <c r="EZ17" s="49"/>
      <c r="FA17" s="136">
        <f>IF(SUM($FT17:$GJ17)=0,0,1)</f>
        <v>0</v>
      </c>
      <c r="FB17" s="57">
        <f>IF(FA17=0,A16,"")</f>
        <v>3</v>
      </c>
      <c r="FC17" s="58" t="s">
        <v>18</v>
      </c>
      <c r="FD17" s="58" t="s">
        <v>42</v>
      </c>
      <c r="FE17" s="58" t="s">
        <v>13</v>
      </c>
      <c r="FF17" s="58" t="s">
        <v>43</v>
      </c>
      <c r="FG17" s="58" t="s">
        <v>44</v>
      </c>
      <c r="FH17" s="58" t="s">
        <v>45</v>
      </c>
      <c r="FI17" s="58" t="s">
        <v>46</v>
      </c>
      <c r="FJ17" s="58" t="s">
        <v>9</v>
      </c>
      <c r="FK17" s="58" t="s">
        <v>2</v>
      </c>
      <c r="FL17" s="58" t="s">
        <v>47</v>
      </c>
      <c r="FM17" s="58" t="s">
        <v>48</v>
      </c>
      <c r="FN17" s="58" t="s">
        <v>49</v>
      </c>
      <c r="FO17" s="58" t="s">
        <v>11</v>
      </c>
      <c r="FP17" s="58" t="s">
        <v>50</v>
      </c>
      <c r="FQ17" s="58" t="s">
        <v>51</v>
      </c>
      <c r="FR17" s="58" t="s">
        <v>52</v>
      </c>
      <c r="FS17" s="59"/>
      <c r="FT17" s="39">
        <f t="shared" ref="FT17:GI17" si="10">IF(FT18,1,0)</f>
        <v>0</v>
      </c>
      <c r="FU17" s="39">
        <f t="shared" si="10"/>
        <v>0</v>
      </c>
      <c r="FV17" s="39">
        <f t="shared" si="10"/>
        <v>0</v>
      </c>
      <c r="FW17" s="39">
        <f t="shared" si="10"/>
        <v>0</v>
      </c>
      <c r="FX17" s="39">
        <f t="shared" si="10"/>
        <v>0</v>
      </c>
      <c r="FY17" s="39">
        <f t="shared" si="10"/>
        <v>0</v>
      </c>
      <c r="FZ17" s="39">
        <f t="shared" si="10"/>
        <v>0</v>
      </c>
      <c r="GA17" s="39">
        <f t="shared" si="10"/>
        <v>0</v>
      </c>
      <c r="GB17" s="39">
        <f t="shared" si="10"/>
        <v>0</v>
      </c>
      <c r="GC17" s="39">
        <f t="shared" si="10"/>
        <v>0</v>
      </c>
      <c r="GD17" s="39">
        <f t="shared" si="10"/>
        <v>0</v>
      </c>
      <c r="GE17" s="39">
        <f t="shared" si="10"/>
        <v>0</v>
      </c>
      <c r="GF17" s="39">
        <f t="shared" si="10"/>
        <v>0</v>
      </c>
      <c r="GG17" s="39">
        <f t="shared" si="10"/>
        <v>0</v>
      </c>
      <c r="GH17" s="39">
        <f t="shared" si="10"/>
        <v>0</v>
      </c>
      <c r="GI17" s="39">
        <f t="shared" si="10"/>
        <v>0</v>
      </c>
    </row>
    <row r="18" spans="1:209" ht="18" x14ac:dyDescent="0.35">
      <c r="A18" s="203"/>
      <c r="B18" s="122"/>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123"/>
      <c r="EI18" s="123"/>
      <c r="EJ18" s="123"/>
      <c r="EK18" s="123"/>
      <c r="EL18" s="123"/>
      <c r="EM18" s="123"/>
      <c r="EN18" s="123"/>
      <c r="EO18" s="123"/>
      <c r="EP18" s="123"/>
      <c r="EQ18" s="123"/>
      <c r="ER18" s="123"/>
      <c r="ES18" s="123"/>
      <c r="ET18" s="124"/>
      <c r="EU18" s="31"/>
      <c r="EV18" s="32"/>
      <c r="EW18" s="49"/>
      <c r="EX18" s="49"/>
      <c r="EY18" s="49"/>
      <c r="EZ18" s="49"/>
      <c r="FA18" s="136"/>
      <c r="FB18" s="57"/>
      <c r="FC18" s="37" t="str">
        <f t="shared" ref="FC18:FR18" si="11">IF(FT17=1,FC16,FC17)</f>
        <v>die</v>
      </c>
      <c r="FD18" s="37" t="str">
        <f t="shared" si="11"/>
        <v>ärzte</v>
      </c>
      <c r="FE18" s="37" t="str">
        <f t="shared" si="11"/>
        <v>in</v>
      </c>
      <c r="FF18" s="37" t="str">
        <f t="shared" si="11"/>
        <v>indien</v>
      </c>
      <c r="FG18" s="37" t="str">
        <f t="shared" si="11"/>
        <v>bekämpfen</v>
      </c>
      <c r="FH18" s="37" t="str">
        <f t="shared" si="11"/>
        <v>eine</v>
      </c>
      <c r="FI18" s="37" t="str">
        <f t="shared" si="11"/>
        <v>krankheit,</v>
      </c>
      <c r="FJ18" s="37" t="str">
        <f t="shared" si="11"/>
        <v>weil</v>
      </c>
      <c r="FK18" s="37" t="str">
        <f t="shared" si="11"/>
        <v>sie</v>
      </c>
      <c r="FL18" s="37" t="str">
        <f t="shared" si="11"/>
        <v>schuld</v>
      </c>
      <c r="FM18" s="37" t="str">
        <f t="shared" si="11"/>
        <v>daran</v>
      </c>
      <c r="FN18" s="37" t="str">
        <f t="shared" si="11"/>
        <v>ist,</v>
      </c>
      <c r="FO18" s="37" t="str">
        <f t="shared" si="11"/>
        <v>dass</v>
      </c>
      <c r="FP18" s="37" t="str">
        <f t="shared" si="11"/>
        <v>geschwächte</v>
      </c>
      <c r="FQ18" s="37" t="str">
        <f t="shared" si="11"/>
        <v>menschen</v>
      </c>
      <c r="FR18" s="37" t="str">
        <f t="shared" si="11"/>
        <v>sterben.</v>
      </c>
      <c r="FS18" s="39"/>
      <c r="FT18" s="35" t="b">
        <v>0</v>
      </c>
      <c r="FU18" s="35"/>
      <c r="FV18" s="35"/>
      <c r="FW18" s="35"/>
      <c r="FX18" s="35"/>
      <c r="FY18" s="35"/>
      <c r="FZ18" s="35"/>
      <c r="GA18" s="35"/>
      <c r="GB18" s="35"/>
      <c r="GC18" s="35"/>
      <c r="GD18" s="35"/>
      <c r="GE18" s="35"/>
      <c r="GF18" s="35"/>
      <c r="GG18" s="35"/>
      <c r="GH18" s="35"/>
      <c r="GI18" s="35"/>
    </row>
    <row r="19" spans="1:209" ht="9.9" customHeight="1" x14ac:dyDescent="0.35">
      <c r="A19" s="203"/>
      <c r="B19" s="12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123"/>
      <c r="EI19" s="123"/>
      <c r="EJ19" s="123"/>
      <c r="EK19" s="123"/>
      <c r="EL19" s="123"/>
      <c r="EM19" s="123"/>
      <c r="EN19" s="123"/>
      <c r="EO19" s="123"/>
      <c r="EP19" s="123"/>
      <c r="EQ19" s="123"/>
      <c r="ER19" s="123"/>
      <c r="ES19" s="123"/>
      <c r="ET19" s="124"/>
      <c r="EU19" s="31"/>
      <c r="EV19" s="32"/>
      <c r="EW19" s="49"/>
      <c r="EX19" s="49"/>
      <c r="EY19" s="49"/>
      <c r="EZ19" s="49"/>
      <c r="FA19" s="136"/>
      <c r="FB19" s="57"/>
      <c r="FT19" s="37"/>
      <c r="FU19" s="37"/>
      <c r="FV19" s="37"/>
      <c r="FW19" s="37"/>
      <c r="FX19" s="37"/>
      <c r="FY19" s="37"/>
      <c r="FZ19" s="37"/>
      <c r="GA19" s="37"/>
      <c r="GB19" s="37"/>
      <c r="GC19" s="37"/>
      <c r="GD19" s="37"/>
      <c r="GV19" s="37" t="s">
        <v>153</v>
      </c>
      <c r="GW19" s="37" t="s">
        <v>153</v>
      </c>
      <c r="GX19" s="37" t="s">
        <v>153</v>
      </c>
      <c r="GY19" s="37" t="s">
        <v>153</v>
      </c>
      <c r="GZ19" s="37" t="s">
        <v>153</v>
      </c>
      <c r="HA19" s="38" t="s">
        <v>153</v>
      </c>
    </row>
    <row r="20" spans="1:209" ht="9.9" customHeight="1" x14ac:dyDescent="0.35">
      <c r="A20" s="203">
        <v>4</v>
      </c>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7"/>
      <c r="EU20" s="31"/>
      <c r="EV20" s="32"/>
      <c r="EW20" s="49"/>
      <c r="EX20" s="49"/>
      <c r="EY20" s="49"/>
      <c r="EZ20" s="49"/>
      <c r="FA20" s="136"/>
      <c r="FB20" s="57"/>
      <c r="FC20" s="37" t="str">
        <f t="shared" ref="FC20:FM20" si="12">IF(ISBLANK(FC21),"",PROPER(FC21))</f>
        <v>In</v>
      </c>
      <c r="FD20" s="37" t="str">
        <f t="shared" si="12"/>
        <v>Der</v>
      </c>
      <c r="FE20" s="37" t="str">
        <f t="shared" si="12"/>
        <v>Eisdiele</v>
      </c>
      <c r="FF20" s="37" t="str">
        <f t="shared" si="12"/>
        <v>Sieht</v>
      </c>
      <c r="FG20" s="37" t="str">
        <f t="shared" si="12"/>
        <v>Sie</v>
      </c>
      <c r="FH20" s="37" t="str">
        <f t="shared" si="12"/>
        <v>Die</v>
      </c>
      <c r="FI20" s="37" t="str">
        <f t="shared" si="12"/>
        <v>Sportliche</v>
      </c>
      <c r="FJ20" s="37" t="str">
        <f t="shared" si="12"/>
        <v>Nette</v>
      </c>
      <c r="FK20" s="37" t="str">
        <f t="shared" si="12"/>
        <v>Aus</v>
      </c>
      <c r="FL20" s="37" t="str">
        <f t="shared" si="12"/>
        <v>Der</v>
      </c>
      <c r="FM20" s="37" t="str">
        <f t="shared" si="12"/>
        <v>Parallelklasse.</v>
      </c>
      <c r="FT20" s="39">
        <v>1</v>
      </c>
      <c r="FU20" s="39">
        <v>0</v>
      </c>
      <c r="FV20" s="39">
        <v>1</v>
      </c>
      <c r="FW20" s="39">
        <v>0</v>
      </c>
      <c r="FX20" s="39">
        <v>0</v>
      </c>
      <c r="FY20" s="39">
        <v>0</v>
      </c>
      <c r="FZ20" s="39">
        <v>0</v>
      </c>
      <c r="GA20" s="39">
        <v>1</v>
      </c>
      <c r="GB20" s="39">
        <v>0</v>
      </c>
      <c r="GC20" s="39">
        <v>0</v>
      </c>
      <c r="GD20" s="39">
        <v>1</v>
      </c>
      <c r="GK20" s="39">
        <f t="shared" ref="GK20:GU20" si="13">IF(FT20=FT21,1,0)</f>
        <v>0</v>
      </c>
      <c r="GL20" s="39">
        <f t="shared" si="13"/>
        <v>1</v>
      </c>
      <c r="GM20" s="39">
        <f t="shared" si="13"/>
        <v>0</v>
      </c>
      <c r="GN20" s="39">
        <f t="shared" si="13"/>
        <v>1</v>
      </c>
      <c r="GO20" s="39">
        <f t="shared" si="13"/>
        <v>1</v>
      </c>
      <c r="GP20" s="39">
        <f t="shared" si="13"/>
        <v>1</v>
      </c>
      <c r="GQ20" s="39">
        <f t="shared" si="13"/>
        <v>1</v>
      </c>
      <c r="GR20" s="39">
        <f t="shared" si="13"/>
        <v>0</v>
      </c>
      <c r="GS20" s="39">
        <f t="shared" si="13"/>
        <v>1</v>
      </c>
      <c r="GT20" s="39">
        <f t="shared" si="13"/>
        <v>1</v>
      </c>
      <c r="GU20" s="39">
        <f t="shared" si="13"/>
        <v>0</v>
      </c>
    </row>
    <row r="21" spans="1:209" ht="18" x14ac:dyDescent="0.35">
      <c r="A21" s="203"/>
      <c r="B21" s="128"/>
      <c r="C21" s="129" t="str">
        <f>FC22</f>
        <v>in</v>
      </c>
      <c r="D21" s="129"/>
      <c r="E21" s="129"/>
      <c r="F21" s="129" t="str">
        <f>FD22</f>
        <v>der</v>
      </c>
      <c r="G21" s="129"/>
      <c r="H21" s="129"/>
      <c r="I21" s="129"/>
      <c r="J21" s="129"/>
      <c r="K21" s="129" t="str">
        <f>FE22</f>
        <v>eisdiele</v>
      </c>
      <c r="L21" s="129"/>
      <c r="M21" s="129"/>
      <c r="N21" s="129"/>
      <c r="O21" s="129"/>
      <c r="P21" s="129"/>
      <c r="Q21" s="129"/>
      <c r="R21" s="129"/>
      <c r="S21" s="129"/>
      <c r="T21" s="129"/>
      <c r="U21" s="129"/>
      <c r="V21" s="129" t="str">
        <f>FF22</f>
        <v>sieht</v>
      </c>
      <c r="W21" s="129"/>
      <c r="X21" s="129"/>
      <c r="Y21" s="129"/>
      <c r="Z21" s="129"/>
      <c r="AA21" s="129"/>
      <c r="AB21" s="129"/>
      <c r="AC21" s="129" t="str">
        <f>FG22</f>
        <v>sie</v>
      </c>
      <c r="AD21" s="129"/>
      <c r="AE21" s="129"/>
      <c r="AF21" s="129"/>
      <c r="AG21" s="129"/>
      <c r="AH21" s="129" t="str">
        <f>FH22</f>
        <v>die</v>
      </c>
      <c r="AI21" s="129"/>
      <c r="AJ21" s="129"/>
      <c r="AK21" s="129"/>
      <c r="AL21" s="129"/>
      <c r="AM21" s="129" t="str">
        <f>FI22</f>
        <v>sportliche</v>
      </c>
      <c r="AN21" s="129"/>
      <c r="AO21" s="129"/>
      <c r="AP21" s="129"/>
      <c r="AQ21" s="129"/>
      <c r="AR21" s="129"/>
      <c r="AS21" s="129"/>
      <c r="AT21" s="129"/>
      <c r="AU21" s="129"/>
      <c r="AV21" s="129"/>
      <c r="AW21" s="129"/>
      <c r="AX21" s="129"/>
      <c r="AY21" s="129"/>
      <c r="AZ21" s="129"/>
      <c r="BA21" s="129" t="str">
        <f>FJ22</f>
        <v>nette</v>
      </c>
      <c r="BB21" s="129"/>
      <c r="BC21" s="129"/>
      <c r="BD21" s="129"/>
      <c r="BE21" s="129"/>
      <c r="BF21" s="129"/>
      <c r="BG21" s="129"/>
      <c r="BH21" s="129"/>
      <c r="BI21" s="129" t="str">
        <f>FK22</f>
        <v>aus</v>
      </c>
      <c r="BJ21" s="129"/>
      <c r="BK21" s="129"/>
      <c r="BL21" s="129"/>
      <c r="BM21" s="129"/>
      <c r="BN21" s="129"/>
      <c r="BO21" s="129" t="str">
        <f>FL22</f>
        <v>der</v>
      </c>
      <c r="BP21" s="129"/>
      <c r="BQ21" s="129"/>
      <c r="BR21" s="129"/>
      <c r="BS21" s="129"/>
      <c r="BT21" s="129" t="str">
        <f>FM22</f>
        <v>parallelklasse.</v>
      </c>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30"/>
      <c r="EU21" s="31"/>
      <c r="EV21" s="32"/>
      <c r="EW21" s="49"/>
      <c r="EX21" s="49"/>
      <c r="EY21" s="49"/>
      <c r="EZ21" s="49"/>
      <c r="FA21" s="136">
        <f>IF(SUM($FT21:$GJ21)=0,0,1)</f>
        <v>0</v>
      </c>
      <c r="FB21" s="57">
        <f>IF(FA21=0,A20,"")</f>
        <v>4</v>
      </c>
      <c r="FC21" s="58" t="s">
        <v>13</v>
      </c>
      <c r="FD21" s="58" t="s">
        <v>7</v>
      </c>
      <c r="FE21" s="58" t="s">
        <v>53</v>
      </c>
      <c r="FF21" s="58" t="s">
        <v>54</v>
      </c>
      <c r="FG21" s="58" t="s">
        <v>2</v>
      </c>
      <c r="FH21" s="58" t="s">
        <v>18</v>
      </c>
      <c r="FI21" s="58" t="s">
        <v>55</v>
      </c>
      <c r="FJ21" s="58" t="s">
        <v>56</v>
      </c>
      <c r="FK21" s="58" t="s">
        <v>57</v>
      </c>
      <c r="FL21" s="58" t="s">
        <v>7</v>
      </c>
      <c r="FM21" s="58" t="s">
        <v>58</v>
      </c>
      <c r="FN21" s="58"/>
      <c r="FO21" s="58"/>
      <c r="FP21" s="58"/>
      <c r="FQ21" s="58"/>
      <c r="FR21" s="58"/>
      <c r="FS21" s="59"/>
      <c r="FT21" s="39">
        <f t="shared" ref="FT21:GD21" si="14">IF(FT22,1,0)</f>
        <v>0</v>
      </c>
      <c r="FU21" s="39">
        <f t="shared" si="14"/>
        <v>0</v>
      </c>
      <c r="FV21" s="39">
        <f t="shared" si="14"/>
        <v>0</v>
      </c>
      <c r="FW21" s="39">
        <f t="shared" si="14"/>
        <v>0</v>
      </c>
      <c r="FX21" s="39">
        <f t="shared" si="14"/>
        <v>0</v>
      </c>
      <c r="FY21" s="39">
        <f t="shared" si="14"/>
        <v>0</v>
      </c>
      <c r="FZ21" s="39">
        <f t="shared" si="14"/>
        <v>0</v>
      </c>
      <c r="GA21" s="39">
        <f t="shared" si="14"/>
        <v>0</v>
      </c>
      <c r="GB21" s="39">
        <f t="shared" si="14"/>
        <v>0</v>
      </c>
      <c r="GC21" s="39">
        <f t="shared" si="14"/>
        <v>0</v>
      </c>
      <c r="GD21" s="39">
        <f t="shared" si="14"/>
        <v>0</v>
      </c>
    </row>
    <row r="22" spans="1:209" ht="18" x14ac:dyDescent="0.35">
      <c r="A22" s="203"/>
      <c r="B22" s="128"/>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30"/>
      <c r="EU22" s="31"/>
      <c r="EV22" s="32"/>
      <c r="EW22" s="49"/>
      <c r="EX22" s="49"/>
      <c r="EY22" s="49"/>
      <c r="EZ22" s="49"/>
      <c r="FA22" s="136"/>
      <c r="FB22" s="57"/>
      <c r="FC22" s="37" t="str">
        <f t="shared" ref="FC22:FM22" si="15">IF(FT21=1,FC20,FC21)</f>
        <v>in</v>
      </c>
      <c r="FD22" s="37" t="str">
        <f t="shared" si="15"/>
        <v>der</v>
      </c>
      <c r="FE22" s="37" t="str">
        <f t="shared" si="15"/>
        <v>eisdiele</v>
      </c>
      <c r="FF22" s="37" t="str">
        <f t="shared" si="15"/>
        <v>sieht</v>
      </c>
      <c r="FG22" s="37" t="str">
        <f t="shared" si="15"/>
        <v>sie</v>
      </c>
      <c r="FH22" s="37" t="str">
        <f t="shared" si="15"/>
        <v>die</v>
      </c>
      <c r="FI22" s="37" t="str">
        <f t="shared" si="15"/>
        <v>sportliche</v>
      </c>
      <c r="FJ22" s="37" t="str">
        <f t="shared" si="15"/>
        <v>nette</v>
      </c>
      <c r="FK22" s="37" t="str">
        <f t="shared" si="15"/>
        <v>aus</v>
      </c>
      <c r="FL22" s="37" t="str">
        <f t="shared" si="15"/>
        <v>der</v>
      </c>
      <c r="FM22" s="37" t="str">
        <f t="shared" si="15"/>
        <v>parallelklasse.</v>
      </c>
      <c r="FS22" s="39"/>
      <c r="FT22" s="35" t="b">
        <v>0</v>
      </c>
      <c r="FU22" s="35"/>
      <c r="FV22" s="35"/>
      <c r="FW22" s="35"/>
      <c r="FX22" s="35"/>
      <c r="FY22" s="35"/>
      <c r="FZ22" s="35"/>
      <c r="GA22" s="35"/>
      <c r="GB22" s="35"/>
      <c r="GC22" s="35"/>
      <c r="GD22" s="35"/>
    </row>
    <row r="23" spans="1:209" ht="9.9" customHeight="1" x14ac:dyDescent="0.35">
      <c r="A23" s="203"/>
      <c r="B23" s="131"/>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3"/>
      <c r="EU23" s="31"/>
      <c r="EV23" s="32"/>
      <c r="EW23" s="49"/>
      <c r="EX23" s="49"/>
      <c r="EY23" s="49"/>
      <c r="EZ23" s="49"/>
      <c r="FA23" s="136"/>
      <c r="FB23" s="57"/>
      <c r="FT23" s="37"/>
      <c r="FU23" s="37"/>
      <c r="FV23" s="37"/>
      <c r="FW23" s="37"/>
      <c r="FX23" s="37"/>
      <c r="FY23" s="37"/>
      <c r="FZ23" s="37"/>
      <c r="GA23" s="37"/>
      <c r="GB23" s="37"/>
      <c r="GC23" s="37"/>
      <c r="GD23" s="37"/>
      <c r="GE23" s="37"/>
      <c r="GF23" s="37"/>
      <c r="GG23" s="37"/>
      <c r="GH23" s="37"/>
      <c r="GI23" s="37"/>
      <c r="GJ23" s="37"/>
      <c r="GY23" s="37" t="s">
        <v>153</v>
      </c>
      <c r="GZ23" s="37" t="s">
        <v>153</v>
      </c>
      <c r="HA23" s="38" t="s">
        <v>153</v>
      </c>
    </row>
    <row r="24" spans="1:209" ht="9.9" customHeight="1" x14ac:dyDescent="0.35">
      <c r="A24" s="203">
        <v>5</v>
      </c>
      <c r="B24" s="122"/>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23"/>
      <c r="DI24" s="123"/>
      <c r="DJ24" s="123"/>
      <c r="DK24" s="123"/>
      <c r="DL24" s="123"/>
      <c r="DM24" s="123"/>
      <c r="DN24" s="123"/>
      <c r="DO24" s="123"/>
      <c r="DP24" s="123"/>
      <c r="DQ24" s="123"/>
      <c r="DR24" s="123"/>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4"/>
      <c r="EU24" s="31"/>
      <c r="EV24" s="32"/>
      <c r="EW24" s="49"/>
      <c r="EX24" s="49"/>
      <c r="EY24" s="49"/>
      <c r="EZ24" s="49"/>
      <c r="FA24" s="136"/>
      <c r="FB24" s="57"/>
      <c r="FC24" s="37" t="str">
        <f t="shared" ref="FC24:FP24" si="16">IF(ISBLANK(FC25),"",PROPER(FC25))</f>
        <v>Die</v>
      </c>
      <c r="FD24" s="37" t="str">
        <f t="shared" si="16"/>
        <v>Freundinnen</v>
      </c>
      <c r="FE24" s="37" t="str">
        <f t="shared" si="16"/>
        <v>Erlebten</v>
      </c>
      <c r="FF24" s="37" t="str">
        <f t="shared" si="16"/>
        <v>Eine</v>
      </c>
      <c r="FG24" s="37" t="str">
        <f t="shared" si="16"/>
        <v>Unbeschwerte</v>
      </c>
      <c r="FH24" s="37" t="str">
        <f t="shared" si="16"/>
        <v>Kindheit,</v>
      </c>
      <c r="FI24" s="37" t="str">
        <f t="shared" si="16"/>
        <v>An</v>
      </c>
      <c r="FJ24" s="37" t="str">
        <f t="shared" si="16"/>
        <v>Die</v>
      </c>
      <c r="FK24" s="37" t="str">
        <f t="shared" si="16"/>
        <v>Sie</v>
      </c>
      <c r="FL24" s="37" t="str">
        <f t="shared" si="16"/>
        <v>Sich</v>
      </c>
      <c r="FM24" s="37" t="str">
        <f t="shared" si="16"/>
        <v>Immer</v>
      </c>
      <c r="FN24" s="37" t="str">
        <f t="shared" si="16"/>
        <v>Wieder</v>
      </c>
      <c r="FO24" s="37" t="str">
        <f t="shared" si="16"/>
        <v>Gerne</v>
      </c>
      <c r="FP24" s="37" t="str">
        <f t="shared" si="16"/>
        <v>Erinnern.</v>
      </c>
      <c r="FT24" s="39">
        <v>1</v>
      </c>
      <c r="FU24" s="39">
        <v>1</v>
      </c>
      <c r="FV24" s="39">
        <v>0</v>
      </c>
      <c r="FW24" s="39">
        <v>0</v>
      </c>
      <c r="FX24" s="39">
        <v>0</v>
      </c>
      <c r="FY24" s="39">
        <v>1</v>
      </c>
      <c r="FZ24" s="39">
        <v>0</v>
      </c>
      <c r="GA24" s="39">
        <v>0</v>
      </c>
      <c r="GB24" s="39">
        <v>0</v>
      </c>
      <c r="GC24" s="39">
        <v>0</v>
      </c>
      <c r="GD24" s="39">
        <v>0</v>
      </c>
      <c r="GE24" s="39">
        <v>0</v>
      </c>
      <c r="GF24" s="39">
        <v>0</v>
      </c>
      <c r="GG24" s="39">
        <v>0</v>
      </c>
      <c r="GK24" s="39">
        <f t="shared" ref="GK24:GX24" si="17">IF(FT24=FT25,1,0)</f>
        <v>0</v>
      </c>
      <c r="GL24" s="39">
        <f t="shared" si="17"/>
        <v>0</v>
      </c>
      <c r="GM24" s="39">
        <f t="shared" si="17"/>
        <v>1</v>
      </c>
      <c r="GN24" s="39">
        <f t="shared" si="17"/>
        <v>1</v>
      </c>
      <c r="GO24" s="39">
        <f t="shared" si="17"/>
        <v>1</v>
      </c>
      <c r="GP24" s="39">
        <f t="shared" si="17"/>
        <v>0</v>
      </c>
      <c r="GQ24" s="39">
        <f t="shared" si="17"/>
        <v>1</v>
      </c>
      <c r="GR24" s="39">
        <f t="shared" si="17"/>
        <v>1</v>
      </c>
      <c r="GS24" s="39">
        <f t="shared" si="17"/>
        <v>1</v>
      </c>
      <c r="GT24" s="39">
        <f t="shared" si="17"/>
        <v>1</v>
      </c>
      <c r="GU24" s="39">
        <f t="shared" si="17"/>
        <v>1</v>
      </c>
      <c r="GV24" s="39">
        <f t="shared" si="17"/>
        <v>1</v>
      </c>
      <c r="GW24" s="39">
        <f t="shared" si="17"/>
        <v>1</v>
      </c>
      <c r="GX24" s="39">
        <f t="shared" si="17"/>
        <v>1</v>
      </c>
    </row>
    <row r="25" spans="1:209" ht="18" x14ac:dyDescent="0.35">
      <c r="A25" s="203"/>
      <c r="B25" s="122"/>
      <c r="C25" s="123" t="str">
        <f>FC26</f>
        <v>die</v>
      </c>
      <c r="D25" s="123"/>
      <c r="E25" s="123"/>
      <c r="F25" s="123"/>
      <c r="G25" s="123"/>
      <c r="H25" s="123" t="str">
        <f>FD26</f>
        <v>freundinnen</v>
      </c>
      <c r="I25" s="123"/>
      <c r="J25" s="123"/>
      <c r="K25" s="123"/>
      <c r="L25" s="123"/>
      <c r="M25" s="123"/>
      <c r="N25" s="123"/>
      <c r="O25" s="123"/>
      <c r="P25" s="123"/>
      <c r="Q25" s="123"/>
      <c r="R25" s="123"/>
      <c r="S25" s="123"/>
      <c r="T25" s="123"/>
      <c r="U25" s="123"/>
      <c r="V25" s="123"/>
      <c r="W25" s="123"/>
      <c r="X25" s="123"/>
      <c r="Y25" s="123" t="str">
        <f>FE26</f>
        <v>erlebten</v>
      </c>
      <c r="Z25" s="123"/>
      <c r="AA25" s="123"/>
      <c r="AB25" s="123"/>
      <c r="AC25" s="123"/>
      <c r="AD25" s="123"/>
      <c r="AE25" s="123"/>
      <c r="AF25" s="123"/>
      <c r="AG25" s="123"/>
      <c r="AH25" s="123"/>
      <c r="AI25" s="123"/>
      <c r="AJ25" s="123"/>
      <c r="AK25" s="123" t="str">
        <f>FF26</f>
        <v>eine</v>
      </c>
      <c r="AL25" s="123"/>
      <c r="AM25" s="123"/>
      <c r="AN25" s="123"/>
      <c r="AO25" s="123"/>
      <c r="AP25" s="123"/>
      <c r="AQ25" s="123" t="str">
        <f>FG26</f>
        <v>unbeschwerte</v>
      </c>
      <c r="AR25" s="123"/>
      <c r="AS25" s="123"/>
      <c r="AT25" s="123"/>
      <c r="AU25" s="123"/>
      <c r="AV25" s="123"/>
      <c r="AW25" s="123"/>
      <c r="AX25" s="123"/>
      <c r="AY25" s="123"/>
      <c r="AZ25" s="123"/>
      <c r="BA25" s="123"/>
      <c r="BB25" s="123"/>
      <c r="BC25" s="123"/>
      <c r="BD25" s="123"/>
      <c r="BE25" s="123"/>
      <c r="BF25" s="123"/>
      <c r="BG25" s="123"/>
      <c r="BH25" s="123"/>
      <c r="BI25" s="123"/>
      <c r="BJ25" s="123"/>
      <c r="BK25" s="123" t="str">
        <f>FH26</f>
        <v>kindheit,</v>
      </c>
      <c r="BL25" s="123"/>
      <c r="BM25" s="123"/>
      <c r="BN25" s="123"/>
      <c r="BO25" s="123"/>
      <c r="BP25" s="123"/>
      <c r="BQ25" s="123"/>
      <c r="BR25" s="123"/>
      <c r="BS25" s="123"/>
      <c r="BT25" s="123"/>
      <c r="BU25" s="123"/>
      <c r="BV25" s="123" t="str">
        <f>FI26</f>
        <v>an</v>
      </c>
      <c r="BW25" s="123"/>
      <c r="BX25" s="123"/>
      <c r="BY25" s="123"/>
      <c r="BZ25" s="123" t="str">
        <f>FJ26</f>
        <v>die</v>
      </c>
      <c r="CA25" s="123"/>
      <c r="CB25" s="123"/>
      <c r="CC25" s="123"/>
      <c r="CD25" s="123"/>
      <c r="CE25" s="123" t="str">
        <f>FK26</f>
        <v>sie</v>
      </c>
      <c r="CF25" s="123"/>
      <c r="CG25" s="123"/>
      <c r="CH25" s="123"/>
      <c r="CI25" s="123"/>
      <c r="CJ25" s="123" t="str">
        <f>FL26</f>
        <v>sich</v>
      </c>
      <c r="CK25" s="123"/>
      <c r="CL25" s="123"/>
      <c r="CM25" s="123"/>
      <c r="CN25" s="123"/>
      <c r="CO25" s="123"/>
      <c r="CP25" s="123" t="str">
        <f>FM26</f>
        <v>immer</v>
      </c>
      <c r="CQ25" s="123"/>
      <c r="CR25" s="123"/>
      <c r="CS25" s="123"/>
      <c r="CT25" s="123"/>
      <c r="CU25" s="123"/>
      <c r="CV25" s="123"/>
      <c r="CW25" s="123"/>
      <c r="CX25" s="123"/>
      <c r="CY25" s="123" t="str">
        <f>FN26</f>
        <v>wieder</v>
      </c>
      <c r="CZ25" s="123"/>
      <c r="DA25" s="123"/>
      <c r="DB25" s="123"/>
      <c r="DC25" s="123"/>
      <c r="DD25" s="123"/>
      <c r="DE25" s="123"/>
      <c r="DF25" s="123"/>
      <c r="DG25" s="123"/>
      <c r="DH25" s="123"/>
      <c r="DI25" s="123" t="str">
        <f>FO26</f>
        <v>gerne</v>
      </c>
      <c r="DJ25" s="123"/>
      <c r="DK25" s="123"/>
      <c r="DL25" s="123"/>
      <c r="DM25" s="123"/>
      <c r="DN25" s="123"/>
      <c r="DO25" s="123"/>
      <c r="DP25" s="123"/>
      <c r="DQ25" s="123"/>
      <c r="DR25" s="123" t="str">
        <f>FP26</f>
        <v>erinnern.</v>
      </c>
      <c r="DS25" s="123"/>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4"/>
      <c r="EU25" s="31"/>
      <c r="EV25" s="32"/>
      <c r="EW25" s="49"/>
      <c r="EX25" s="49"/>
      <c r="EY25" s="49"/>
      <c r="EZ25" s="49"/>
      <c r="FA25" s="136">
        <f>IF(SUM($FT25:$GJ25)=0,0,1)</f>
        <v>0</v>
      </c>
      <c r="FB25" s="57">
        <f>IF(FA25=0,A24,"")</f>
        <v>5</v>
      </c>
      <c r="FC25" s="58" t="s">
        <v>18</v>
      </c>
      <c r="FD25" s="58" t="s">
        <v>59</v>
      </c>
      <c r="FE25" s="58" t="s">
        <v>60</v>
      </c>
      <c r="FF25" s="58" t="s">
        <v>45</v>
      </c>
      <c r="FG25" s="58" t="s">
        <v>61</v>
      </c>
      <c r="FH25" s="58" t="s">
        <v>62</v>
      </c>
      <c r="FI25" s="58" t="s">
        <v>63</v>
      </c>
      <c r="FJ25" s="58" t="s">
        <v>18</v>
      </c>
      <c r="FK25" s="58" t="s">
        <v>2</v>
      </c>
      <c r="FL25" s="58" t="s">
        <v>64</v>
      </c>
      <c r="FM25" s="58" t="s">
        <v>65</v>
      </c>
      <c r="FN25" s="58" t="s">
        <v>66</v>
      </c>
      <c r="FO25" s="58" t="s">
        <v>67</v>
      </c>
      <c r="FP25" s="58" t="s">
        <v>68</v>
      </c>
      <c r="FQ25" s="58"/>
      <c r="FR25" s="58"/>
      <c r="FS25" s="59"/>
      <c r="FT25" s="39">
        <f t="shared" ref="FT25:GG25" si="18">IF(FT26,1,0)</f>
        <v>0</v>
      </c>
      <c r="FU25" s="39">
        <f t="shared" si="18"/>
        <v>0</v>
      </c>
      <c r="FV25" s="39">
        <f t="shared" si="18"/>
        <v>0</v>
      </c>
      <c r="FW25" s="39">
        <f t="shared" si="18"/>
        <v>0</v>
      </c>
      <c r="FX25" s="39">
        <f t="shared" si="18"/>
        <v>0</v>
      </c>
      <c r="FY25" s="39">
        <f t="shared" si="18"/>
        <v>0</v>
      </c>
      <c r="FZ25" s="39">
        <f t="shared" si="18"/>
        <v>0</v>
      </c>
      <c r="GA25" s="39">
        <f t="shared" si="18"/>
        <v>0</v>
      </c>
      <c r="GB25" s="39">
        <f t="shared" si="18"/>
        <v>0</v>
      </c>
      <c r="GC25" s="39">
        <f t="shared" si="18"/>
        <v>0</v>
      </c>
      <c r="GD25" s="39">
        <f t="shared" si="18"/>
        <v>0</v>
      </c>
      <c r="GE25" s="39">
        <f t="shared" si="18"/>
        <v>0</v>
      </c>
      <c r="GF25" s="39">
        <f t="shared" si="18"/>
        <v>0</v>
      </c>
      <c r="GG25" s="39">
        <f t="shared" si="18"/>
        <v>0</v>
      </c>
    </row>
    <row r="26" spans="1:209" ht="18" x14ac:dyDescent="0.35">
      <c r="A26" s="203"/>
      <c r="B26" s="12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4"/>
      <c r="EU26" s="31"/>
      <c r="EV26" s="32"/>
      <c r="EW26" s="49"/>
      <c r="EX26" s="49"/>
      <c r="EY26" s="49"/>
      <c r="EZ26" s="49"/>
      <c r="FA26" s="136"/>
      <c r="FB26" s="57"/>
      <c r="FC26" s="37" t="str">
        <f t="shared" ref="FC26:FP26" si="19">IF(FT25=1,FC24,FC25)</f>
        <v>die</v>
      </c>
      <c r="FD26" s="37" t="str">
        <f t="shared" si="19"/>
        <v>freundinnen</v>
      </c>
      <c r="FE26" s="37" t="str">
        <f t="shared" si="19"/>
        <v>erlebten</v>
      </c>
      <c r="FF26" s="37" t="str">
        <f t="shared" si="19"/>
        <v>eine</v>
      </c>
      <c r="FG26" s="37" t="str">
        <f t="shared" si="19"/>
        <v>unbeschwerte</v>
      </c>
      <c r="FH26" s="37" t="str">
        <f t="shared" si="19"/>
        <v>kindheit,</v>
      </c>
      <c r="FI26" s="37" t="str">
        <f t="shared" si="19"/>
        <v>an</v>
      </c>
      <c r="FJ26" s="37" t="str">
        <f t="shared" si="19"/>
        <v>die</v>
      </c>
      <c r="FK26" s="37" t="str">
        <f t="shared" si="19"/>
        <v>sie</v>
      </c>
      <c r="FL26" s="37" t="str">
        <f t="shared" si="19"/>
        <v>sich</v>
      </c>
      <c r="FM26" s="37" t="str">
        <f t="shared" si="19"/>
        <v>immer</v>
      </c>
      <c r="FN26" s="37" t="str">
        <f t="shared" si="19"/>
        <v>wieder</v>
      </c>
      <c r="FO26" s="37" t="str">
        <f t="shared" si="19"/>
        <v>gerne</v>
      </c>
      <c r="FP26" s="37" t="str">
        <f t="shared" si="19"/>
        <v>erinnern.</v>
      </c>
      <c r="FS26" s="39"/>
      <c r="FT26" s="35" t="b">
        <v>0</v>
      </c>
      <c r="FU26" s="35"/>
      <c r="FV26" s="35"/>
      <c r="FW26" s="35"/>
      <c r="FX26" s="35"/>
      <c r="FY26" s="35"/>
      <c r="FZ26" s="35"/>
      <c r="GA26" s="35"/>
      <c r="GB26" s="35"/>
      <c r="GC26" s="35"/>
      <c r="GD26" s="35"/>
      <c r="GE26" s="35"/>
      <c r="GF26" s="35"/>
      <c r="GG26" s="35"/>
    </row>
    <row r="27" spans="1:209" ht="9.9" customHeight="1" x14ac:dyDescent="0.35">
      <c r="A27" s="203"/>
      <c r="B27" s="12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4"/>
      <c r="EU27" s="31"/>
      <c r="EV27" s="32"/>
      <c r="EW27" s="49"/>
      <c r="EX27" s="49"/>
      <c r="EY27" s="49"/>
      <c r="EZ27" s="49"/>
      <c r="FA27" s="136"/>
      <c r="FB27" s="57"/>
      <c r="FT27" s="37"/>
      <c r="FU27" s="37"/>
      <c r="FV27" s="37"/>
      <c r="FW27" s="37"/>
      <c r="FX27" s="37"/>
      <c r="FY27" s="37"/>
      <c r="FZ27" s="37"/>
      <c r="GA27" s="37"/>
      <c r="GB27" s="37"/>
      <c r="GC27" s="37"/>
      <c r="GD27" s="37"/>
      <c r="GE27" s="37"/>
      <c r="GF27" s="37"/>
      <c r="GG27" s="37"/>
      <c r="GX27" s="37" t="s">
        <v>153</v>
      </c>
      <c r="GY27" s="37" t="s">
        <v>153</v>
      </c>
      <c r="GZ27" s="37" t="s">
        <v>153</v>
      </c>
      <c r="HA27" s="38" t="s">
        <v>153</v>
      </c>
    </row>
    <row r="28" spans="1:209" ht="9.9" customHeight="1" x14ac:dyDescent="0.35">
      <c r="A28" s="203">
        <v>6</v>
      </c>
      <c r="B28" s="12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6"/>
      <c r="DV28" s="126"/>
      <c r="DW28" s="126"/>
      <c r="DX28" s="126"/>
      <c r="DY28" s="126"/>
      <c r="DZ28" s="126"/>
      <c r="EA28" s="126"/>
      <c r="EB28" s="126"/>
      <c r="EC28" s="126"/>
      <c r="ED28" s="126"/>
      <c r="EE28" s="126"/>
      <c r="EF28" s="126"/>
      <c r="EG28" s="126"/>
      <c r="EH28" s="126"/>
      <c r="EI28" s="126"/>
      <c r="EJ28" s="126"/>
      <c r="EK28" s="126"/>
      <c r="EL28" s="126"/>
      <c r="EM28" s="126"/>
      <c r="EN28" s="126"/>
      <c r="EO28" s="126"/>
      <c r="EP28" s="126"/>
      <c r="EQ28" s="126"/>
      <c r="ER28" s="126"/>
      <c r="ES28" s="126"/>
      <c r="ET28" s="127"/>
      <c r="EU28" s="31"/>
      <c r="EV28" s="32"/>
      <c r="EW28" s="49"/>
      <c r="EX28" s="49"/>
      <c r="EY28" s="49"/>
      <c r="EZ28" s="49"/>
      <c r="FA28" s="136"/>
      <c r="FB28" s="57"/>
      <c r="FC28" s="37" t="str">
        <f t="shared" ref="FC28:FO28" si="20">IF(ISBLANK(FC29),"",PROPER(FC29))</f>
        <v>Im</v>
      </c>
      <c r="FD28" s="37" t="str">
        <f t="shared" si="20"/>
        <v>Zimmer</v>
      </c>
      <c r="FE28" s="37" t="str">
        <f t="shared" si="20"/>
        <v>Herrscht</v>
      </c>
      <c r="FF28" s="37" t="str">
        <f t="shared" si="20"/>
        <v>Absolute</v>
      </c>
      <c r="FG28" s="37" t="str">
        <f t="shared" si="20"/>
        <v>Ruhe,</v>
      </c>
      <c r="FH28" s="37" t="str">
        <f t="shared" si="20"/>
        <v>Wie</v>
      </c>
      <c r="FI28" s="37" t="str">
        <f t="shared" si="20"/>
        <v>Sie</v>
      </c>
      <c r="FJ28" s="37" t="str">
        <f t="shared" si="20"/>
        <v>Sonst</v>
      </c>
      <c r="FK28" s="37" t="str">
        <f t="shared" si="20"/>
        <v>Nur</v>
      </c>
      <c r="FL28" s="37" t="str">
        <f t="shared" si="20"/>
        <v>In</v>
      </c>
      <c r="FM28" s="37" t="str">
        <f t="shared" si="20"/>
        <v>Der</v>
      </c>
      <c r="FN28" s="37" t="str">
        <f t="shared" si="20"/>
        <v>Natur</v>
      </c>
      <c r="FO28" s="37" t="str">
        <f t="shared" si="20"/>
        <v>Vorkommt.</v>
      </c>
      <c r="FT28" s="39">
        <v>1</v>
      </c>
      <c r="FU28" s="39">
        <v>1</v>
      </c>
      <c r="FV28" s="39">
        <v>0</v>
      </c>
      <c r="FW28" s="39">
        <v>0</v>
      </c>
      <c r="FX28" s="39">
        <v>1</v>
      </c>
      <c r="FY28" s="39">
        <v>0</v>
      </c>
      <c r="FZ28" s="39">
        <v>0</v>
      </c>
      <c r="GA28" s="39">
        <v>0</v>
      </c>
      <c r="GB28" s="39">
        <v>0</v>
      </c>
      <c r="GC28" s="39">
        <v>0</v>
      </c>
      <c r="GD28" s="39">
        <v>0</v>
      </c>
      <c r="GE28" s="39">
        <v>1</v>
      </c>
      <c r="GF28" s="39">
        <v>0</v>
      </c>
      <c r="GK28" s="39">
        <f t="shared" ref="GK28:GW28" si="21">IF(FT28=FT29,1,0)</f>
        <v>0</v>
      </c>
      <c r="GL28" s="39">
        <f t="shared" si="21"/>
        <v>0</v>
      </c>
      <c r="GM28" s="39">
        <f t="shared" si="21"/>
        <v>1</v>
      </c>
      <c r="GN28" s="39">
        <f t="shared" si="21"/>
        <v>1</v>
      </c>
      <c r="GO28" s="39">
        <f t="shared" si="21"/>
        <v>0</v>
      </c>
      <c r="GP28" s="39">
        <f t="shared" si="21"/>
        <v>1</v>
      </c>
      <c r="GQ28" s="39">
        <f t="shared" si="21"/>
        <v>1</v>
      </c>
      <c r="GR28" s="39">
        <f t="shared" si="21"/>
        <v>1</v>
      </c>
      <c r="GS28" s="39">
        <f t="shared" si="21"/>
        <v>1</v>
      </c>
      <c r="GT28" s="39">
        <f t="shared" si="21"/>
        <v>1</v>
      </c>
      <c r="GU28" s="39">
        <f t="shared" si="21"/>
        <v>1</v>
      </c>
      <c r="GV28" s="39">
        <f t="shared" si="21"/>
        <v>0</v>
      </c>
      <c r="GW28" s="39">
        <f t="shared" si="21"/>
        <v>1</v>
      </c>
    </row>
    <row r="29" spans="1:209" ht="18" x14ac:dyDescent="0.35">
      <c r="A29" s="203"/>
      <c r="B29" s="128"/>
      <c r="C29" s="129" t="str">
        <f>FC30</f>
        <v>im</v>
      </c>
      <c r="D29" s="129"/>
      <c r="E29" s="129"/>
      <c r="F29" s="129"/>
      <c r="G29" s="129" t="str">
        <f>FD30</f>
        <v>zimmer</v>
      </c>
      <c r="H29" s="129"/>
      <c r="I29" s="129"/>
      <c r="J29" s="129"/>
      <c r="K29" s="129"/>
      <c r="L29" s="129"/>
      <c r="M29" s="129"/>
      <c r="N29" s="129"/>
      <c r="O29" s="129"/>
      <c r="P29" s="129"/>
      <c r="Q29" s="129"/>
      <c r="R29" s="129" t="str">
        <f>FE30</f>
        <v>herrscht</v>
      </c>
      <c r="S29" s="129"/>
      <c r="T29" s="129"/>
      <c r="U29" s="129"/>
      <c r="V29" s="129"/>
      <c r="W29" s="129"/>
      <c r="X29" s="129"/>
      <c r="Y29" s="129"/>
      <c r="Z29" s="129"/>
      <c r="AA29" s="129"/>
      <c r="AB29" s="129"/>
      <c r="AC29" s="129"/>
      <c r="AD29" s="129" t="str">
        <f>FF30</f>
        <v>absolute</v>
      </c>
      <c r="AE29" s="129"/>
      <c r="AF29" s="129"/>
      <c r="AG29" s="129"/>
      <c r="AH29" s="129"/>
      <c r="AI29" s="129"/>
      <c r="AJ29" s="129"/>
      <c r="AK29" s="129"/>
      <c r="AL29" s="129"/>
      <c r="AM29" s="129"/>
      <c r="AN29" s="129"/>
      <c r="AO29" s="129"/>
      <c r="AP29" s="129" t="str">
        <f>FG30</f>
        <v>ruhe,</v>
      </c>
      <c r="AQ29" s="129"/>
      <c r="AR29" s="129"/>
      <c r="AS29" s="129"/>
      <c r="AT29" s="129"/>
      <c r="AU29" s="129"/>
      <c r="AV29" s="129"/>
      <c r="AW29" s="129"/>
      <c r="AX29" s="129" t="str">
        <f>FH30</f>
        <v>wie</v>
      </c>
      <c r="AY29" s="129"/>
      <c r="AZ29" s="129"/>
      <c r="BA29" s="129"/>
      <c r="BB29" s="129"/>
      <c r="BC29" s="129"/>
      <c r="BD29" s="129" t="str">
        <f>FI30</f>
        <v>sie</v>
      </c>
      <c r="BE29" s="129"/>
      <c r="BF29" s="129"/>
      <c r="BG29" s="129"/>
      <c r="BH29" s="129"/>
      <c r="BI29" s="129" t="str">
        <f>FJ30</f>
        <v>sonst</v>
      </c>
      <c r="BJ29" s="129"/>
      <c r="BK29" s="129"/>
      <c r="BL29" s="129"/>
      <c r="BM29" s="129"/>
      <c r="BN29" s="129"/>
      <c r="BO29" s="129"/>
      <c r="BP29" s="129"/>
      <c r="BQ29" s="129" t="str">
        <f>FK30</f>
        <v>nur</v>
      </c>
      <c r="BR29" s="129"/>
      <c r="BS29" s="129"/>
      <c r="BT29" s="129"/>
      <c r="BU29" s="129"/>
      <c r="BV29" s="129"/>
      <c r="BW29" s="129" t="str">
        <f>FL30</f>
        <v>in</v>
      </c>
      <c r="BX29" s="129"/>
      <c r="BY29" s="129"/>
      <c r="BZ29" s="129" t="str">
        <f>FM30</f>
        <v>der</v>
      </c>
      <c r="CA29" s="129"/>
      <c r="CB29" s="129"/>
      <c r="CC29" s="129"/>
      <c r="CD29" s="129"/>
      <c r="CE29" s="129" t="str">
        <f>FN30</f>
        <v>natur</v>
      </c>
      <c r="CF29" s="129"/>
      <c r="CG29" s="129"/>
      <c r="CH29" s="129"/>
      <c r="CI29" s="129"/>
      <c r="CJ29" s="129"/>
      <c r="CK29" s="129"/>
      <c r="CL29" s="129"/>
      <c r="CM29" s="129" t="str">
        <f>FO30</f>
        <v>vorkommt.</v>
      </c>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30"/>
      <c r="EU29" s="31"/>
      <c r="EV29" s="32"/>
      <c r="EW29" s="49"/>
      <c r="EX29" s="49"/>
      <c r="EY29" s="49"/>
      <c r="EZ29" s="49"/>
      <c r="FA29" s="136">
        <f>IF(SUM($FT29:$GJ29)=0,0,1)</f>
        <v>0</v>
      </c>
      <c r="FB29" s="57">
        <f>IF(FA29=0,A28,"")</f>
        <v>6</v>
      </c>
      <c r="FC29" s="58" t="s">
        <v>69</v>
      </c>
      <c r="FD29" s="58" t="s">
        <v>70</v>
      </c>
      <c r="FE29" s="58" t="s">
        <v>71</v>
      </c>
      <c r="FF29" s="58" t="s">
        <v>72</v>
      </c>
      <c r="FG29" s="58" t="s">
        <v>73</v>
      </c>
      <c r="FH29" s="58" t="s">
        <v>74</v>
      </c>
      <c r="FI29" s="58" t="s">
        <v>2</v>
      </c>
      <c r="FJ29" s="58" t="s">
        <v>75</v>
      </c>
      <c r="FK29" s="58" t="s">
        <v>76</v>
      </c>
      <c r="FL29" s="58" t="s">
        <v>13</v>
      </c>
      <c r="FM29" s="58" t="s">
        <v>7</v>
      </c>
      <c r="FN29" s="58" t="s">
        <v>77</v>
      </c>
      <c r="FO29" s="58" t="s">
        <v>78</v>
      </c>
      <c r="FP29" s="58"/>
      <c r="FQ29" s="58"/>
      <c r="FR29" s="58"/>
      <c r="FS29" s="59"/>
      <c r="FT29" s="39">
        <f t="shared" ref="FT29:GF29" si="22">IF(FT30,1,0)</f>
        <v>0</v>
      </c>
      <c r="FU29" s="39">
        <f t="shared" si="22"/>
        <v>0</v>
      </c>
      <c r="FV29" s="39">
        <f t="shared" si="22"/>
        <v>0</v>
      </c>
      <c r="FW29" s="39">
        <f t="shared" si="22"/>
        <v>0</v>
      </c>
      <c r="FX29" s="39">
        <f t="shared" si="22"/>
        <v>0</v>
      </c>
      <c r="FY29" s="39">
        <f t="shared" si="22"/>
        <v>0</v>
      </c>
      <c r="FZ29" s="39">
        <f t="shared" si="22"/>
        <v>0</v>
      </c>
      <c r="GA29" s="39">
        <f t="shared" si="22"/>
        <v>0</v>
      </c>
      <c r="GB29" s="39">
        <f t="shared" si="22"/>
        <v>0</v>
      </c>
      <c r="GC29" s="39">
        <f t="shared" si="22"/>
        <v>0</v>
      </c>
      <c r="GD29" s="39">
        <f t="shared" si="22"/>
        <v>0</v>
      </c>
      <c r="GE29" s="39">
        <f t="shared" si="22"/>
        <v>0</v>
      </c>
      <c r="GF29" s="39">
        <f t="shared" si="22"/>
        <v>0</v>
      </c>
    </row>
    <row r="30" spans="1:209" ht="18" x14ac:dyDescent="0.35">
      <c r="A30" s="203"/>
      <c r="B30" s="128"/>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30"/>
      <c r="EU30" s="31"/>
      <c r="EV30" s="32"/>
      <c r="EW30" s="49"/>
      <c r="EX30" s="49"/>
      <c r="EY30" s="49"/>
      <c r="EZ30" s="49"/>
      <c r="FA30" s="136"/>
      <c r="FB30" s="57"/>
      <c r="FC30" s="37" t="str">
        <f t="shared" ref="FC30:FO30" si="23">IF(FT29=1,FC28,FC29)</f>
        <v>im</v>
      </c>
      <c r="FD30" s="37" t="str">
        <f t="shared" si="23"/>
        <v>zimmer</v>
      </c>
      <c r="FE30" s="37" t="str">
        <f t="shared" si="23"/>
        <v>herrscht</v>
      </c>
      <c r="FF30" s="37" t="str">
        <f t="shared" si="23"/>
        <v>absolute</v>
      </c>
      <c r="FG30" s="37" t="str">
        <f t="shared" si="23"/>
        <v>ruhe,</v>
      </c>
      <c r="FH30" s="37" t="str">
        <f t="shared" si="23"/>
        <v>wie</v>
      </c>
      <c r="FI30" s="37" t="str">
        <f t="shared" si="23"/>
        <v>sie</v>
      </c>
      <c r="FJ30" s="37" t="str">
        <f t="shared" si="23"/>
        <v>sonst</v>
      </c>
      <c r="FK30" s="37" t="str">
        <f t="shared" si="23"/>
        <v>nur</v>
      </c>
      <c r="FL30" s="37" t="str">
        <f t="shared" si="23"/>
        <v>in</v>
      </c>
      <c r="FM30" s="37" t="str">
        <f t="shared" si="23"/>
        <v>der</v>
      </c>
      <c r="FN30" s="37" t="str">
        <f t="shared" si="23"/>
        <v>natur</v>
      </c>
      <c r="FO30" s="37" t="str">
        <f t="shared" si="23"/>
        <v>vorkommt.</v>
      </c>
      <c r="FS30" s="39"/>
      <c r="FT30" s="35" t="b">
        <v>0</v>
      </c>
      <c r="FU30" s="35"/>
      <c r="FV30" s="35"/>
      <c r="FW30" s="35"/>
      <c r="FX30" s="35"/>
      <c r="FY30" s="35"/>
      <c r="FZ30" s="35"/>
      <c r="GA30" s="35"/>
      <c r="GB30" s="35"/>
      <c r="GC30" s="35"/>
      <c r="GD30" s="35"/>
      <c r="GE30" s="35"/>
      <c r="GF30" s="35"/>
    </row>
    <row r="31" spans="1:209" ht="9.9" customHeight="1" x14ac:dyDescent="0.35">
      <c r="A31" s="203"/>
      <c r="B31" s="131"/>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3"/>
      <c r="EU31" s="31"/>
      <c r="EV31" s="32"/>
      <c r="EW31" s="49"/>
      <c r="EX31" s="49"/>
      <c r="EY31" s="49"/>
      <c r="EZ31" s="49"/>
      <c r="FA31" s="136"/>
      <c r="FB31" s="57"/>
      <c r="FT31" s="37"/>
      <c r="FU31" s="37"/>
      <c r="FV31" s="37"/>
      <c r="FW31" s="37"/>
      <c r="FX31" s="37"/>
      <c r="FY31" s="37"/>
      <c r="FZ31" s="37"/>
      <c r="GA31" s="37"/>
      <c r="GB31" s="37"/>
      <c r="GC31" s="37"/>
      <c r="GD31" s="37"/>
      <c r="GE31" s="37"/>
      <c r="GW31" s="37" t="s">
        <v>153</v>
      </c>
      <c r="GX31" s="37" t="s">
        <v>153</v>
      </c>
      <c r="GY31" s="37" t="s">
        <v>153</v>
      </c>
      <c r="GZ31" s="37" t="s">
        <v>153</v>
      </c>
      <c r="HA31" s="38" t="s">
        <v>153</v>
      </c>
    </row>
    <row r="32" spans="1:209" ht="9.9" customHeight="1" x14ac:dyDescent="0.35">
      <c r="A32" s="203">
        <v>7</v>
      </c>
      <c r="B32" s="1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4"/>
      <c r="EU32" s="31"/>
      <c r="EV32" s="32"/>
      <c r="EW32" s="49"/>
      <c r="EX32" s="49"/>
      <c r="EY32" s="49"/>
      <c r="EZ32" s="49"/>
      <c r="FA32" s="136"/>
      <c r="FB32" s="57"/>
      <c r="FC32" s="37" t="str">
        <f t="shared" ref="FC32:FN32" si="24">IF(ISBLANK(FC33),"",PROPER(FC33))</f>
        <v>Beim</v>
      </c>
      <c r="FD32" s="37" t="str">
        <f t="shared" si="24"/>
        <v>Tanzen</v>
      </c>
      <c r="FE32" s="37" t="str">
        <f t="shared" si="24"/>
        <v>Führen</v>
      </c>
      <c r="FF32" s="37" t="str">
        <f t="shared" si="24"/>
        <v>Schnelle</v>
      </c>
      <c r="FG32" s="37" t="str">
        <f t="shared" si="24"/>
        <v>Drehungen</v>
      </c>
      <c r="FH32" s="37" t="str">
        <f t="shared" si="24"/>
        <v>Häufig</v>
      </c>
      <c r="FI32" s="37" t="str">
        <f t="shared" si="24"/>
        <v>Dazu,</v>
      </c>
      <c r="FJ32" s="37" t="str">
        <f t="shared" si="24"/>
        <v>Dass</v>
      </c>
      <c r="FK32" s="37" t="str">
        <f t="shared" si="24"/>
        <v>Einem</v>
      </c>
      <c r="FL32" s="37" t="str">
        <f t="shared" si="24"/>
        <v>Furchtbar</v>
      </c>
      <c r="FM32" s="37" t="str">
        <f t="shared" si="24"/>
        <v>Übel</v>
      </c>
      <c r="FN32" s="37" t="str">
        <f t="shared" si="24"/>
        <v>Wird.</v>
      </c>
      <c r="FT32" s="39">
        <v>1</v>
      </c>
      <c r="FU32" s="39">
        <v>1</v>
      </c>
      <c r="FV32" s="39">
        <v>0</v>
      </c>
      <c r="FW32" s="39">
        <v>0</v>
      </c>
      <c r="FX32" s="39">
        <v>1</v>
      </c>
      <c r="FY32" s="39">
        <v>0</v>
      </c>
      <c r="FZ32" s="39">
        <v>0</v>
      </c>
      <c r="GA32" s="39">
        <v>0</v>
      </c>
      <c r="GB32" s="39">
        <v>0</v>
      </c>
      <c r="GC32" s="39">
        <v>0</v>
      </c>
      <c r="GD32" s="39">
        <v>0</v>
      </c>
      <c r="GE32" s="39">
        <v>0</v>
      </c>
      <c r="GK32" s="39">
        <f t="shared" ref="GK32:GV32" si="25">IF(FT32=FT33,1,0)</f>
        <v>0</v>
      </c>
      <c r="GL32" s="39">
        <f t="shared" si="25"/>
        <v>0</v>
      </c>
      <c r="GM32" s="39">
        <f t="shared" si="25"/>
        <v>1</v>
      </c>
      <c r="GN32" s="39">
        <f t="shared" si="25"/>
        <v>1</v>
      </c>
      <c r="GO32" s="39">
        <f t="shared" si="25"/>
        <v>0</v>
      </c>
      <c r="GP32" s="39">
        <f t="shared" si="25"/>
        <v>1</v>
      </c>
      <c r="GQ32" s="39">
        <f t="shared" si="25"/>
        <v>1</v>
      </c>
      <c r="GR32" s="39">
        <f t="shared" si="25"/>
        <v>1</v>
      </c>
      <c r="GS32" s="39">
        <f t="shared" si="25"/>
        <v>1</v>
      </c>
      <c r="GT32" s="39">
        <f t="shared" si="25"/>
        <v>1</v>
      </c>
      <c r="GU32" s="39">
        <f t="shared" si="25"/>
        <v>1</v>
      </c>
      <c r="GV32" s="39">
        <f t="shared" si="25"/>
        <v>1</v>
      </c>
    </row>
    <row r="33" spans="1:209" ht="18" x14ac:dyDescent="0.35">
      <c r="A33" s="203"/>
      <c r="B33" s="122"/>
      <c r="C33" s="123" t="str">
        <f>FC34</f>
        <v>beim</v>
      </c>
      <c r="D33" s="123"/>
      <c r="E33" s="123"/>
      <c r="F33" s="123"/>
      <c r="G33" s="123"/>
      <c r="H33" s="123"/>
      <c r="I33" s="123"/>
      <c r="J33" s="123" t="str">
        <f>FD34</f>
        <v>tanzen</v>
      </c>
      <c r="K33" s="123"/>
      <c r="L33" s="123"/>
      <c r="M33" s="123"/>
      <c r="N33" s="123"/>
      <c r="O33" s="123"/>
      <c r="P33" s="123"/>
      <c r="Q33" s="123"/>
      <c r="R33" s="123"/>
      <c r="S33" s="123"/>
      <c r="T33" s="123" t="str">
        <f>FE34</f>
        <v>führen</v>
      </c>
      <c r="U33" s="123"/>
      <c r="V33" s="123"/>
      <c r="W33" s="123"/>
      <c r="X33" s="123"/>
      <c r="Y33" s="123"/>
      <c r="Z33" s="123"/>
      <c r="AA33" s="123"/>
      <c r="AB33" s="123"/>
      <c r="AC33" s="123"/>
      <c r="AD33" s="123" t="str">
        <f>FF34</f>
        <v>schnelle</v>
      </c>
      <c r="AE33" s="123"/>
      <c r="AF33" s="123"/>
      <c r="AG33" s="123"/>
      <c r="AH33" s="123"/>
      <c r="AI33" s="123"/>
      <c r="AJ33" s="123"/>
      <c r="AK33" s="123"/>
      <c r="AL33" s="123"/>
      <c r="AM33" s="123"/>
      <c r="AN33" s="123"/>
      <c r="AO33" s="123"/>
      <c r="AP33" s="123" t="str">
        <f>FG34</f>
        <v>drehungen</v>
      </c>
      <c r="AQ33" s="123"/>
      <c r="AR33" s="123"/>
      <c r="AS33" s="123"/>
      <c r="AT33" s="123"/>
      <c r="AU33" s="123"/>
      <c r="AV33" s="123"/>
      <c r="AW33" s="123"/>
      <c r="AX33" s="123"/>
      <c r="AY33" s="123"/>
      <c r="AZ33" s="123"/>
      <c r="BA33" s="123"/>
      <c r="BB33" s="123"/>
      <c r="BC33" s="123"/>
      <c r="BD33" s="123"/>
      <c r="BE33" s="123" t="str">
        <f>FH34</f>
        <v>häufig</v>
      </c>
      <c r="BF33" s="123"/>
      <c r="BG33" s="123"/>
      <c r="BH33" s="123"/>
      <c r="BI33" s="123"/>
      <c r="BJ33" s="123"/>
      <c r="BK33" s="123"/>
      <c r="BL33" s="123"/>
      <c r="BM33" s="123"/>
      <c r="BN33" s="123" t="str">
        <f>FI34</f>
        <v>dazu,</v>
      </c>
      <c r="BO33" s="123"/>
      <c r="BP33" s="123"/>
      <c r="BQ33" s="123"/>
      <c r="BR33" s="123"/>
      <c r="BS33" s="123"/>
      <c r="BT33" s="123"/>
      <c r="BU33" s="123"/>
      <c r="BV33" s="123" t="str">
        <f>FJ34</f>
        <v>dass</v>
      </c>
      <c r="BW33" s="123"/>
      <c r="BX33" s="123"/>
      <c r="BY33" s="123"/>
      <c r="BZ33" s="123"/>
      <c r="CA33" s="123"/>
      <c r="CB33" s="123"/>
      <c r="CC33" s="123" t="str">
        <f>FK34</f>
        <v>einem</v>
      </c>
      <c r="CD33" s="123"/>
      <c r="CE33" s="123"/>
      <c r="CF33" s="123"/>
      <c r="CG33" s="123"/>
      <c r="CH33" s="123"/>
      <c r="CI33" s="123"/>
      <c r="CJ33" s="123"/>
      <c r="CK33" s="123"/>
      <c r="CL33" s="123" t="str">
        <f>FL34</f>
        <v>furchtbar</v>
      </c>
      <c r="CM33" s="123"/>
      <c r="CN33" s="123"/>
      <c r="CO33" s="123"/>
      <c r="CP33" s="123"/>
      <c r="CQ33" s="123"/>
      <c r="CR33" s="123"/>
      <c r="CS33" s="123"/>
      <c r="CT33" s="123"/>
      <c r="CU33" s="123"/>
      <c r="CV33" s="123"/>
      <c r="CW33" s="123"/>
      <c r="CX33" s="123"/>
      <c r="CY33" s="123" t="str">
        <f>FM34</f>
        <v>übel</v>
      </c>
      <c r="CZ33" s="123"/>
      <c r="DA33" s="123"/>
      <c r="DB33" s="123"/>
      <c r="DC33" s="123"/>
      <c r="DD33" s="123"/>
      <c r="DE33" s="123"/>
      <c r="DF33" s="123" t="str">
        <f>FN34</f>
        <v>wird.</v>
      </c>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4"/>
      <c r="EU33" s="31"/>
      <c r="EV33" s="32"/>
      <c r="EW33" s="49"/>
      <c r="EX33" s="49"/>
      <c r="EY33" s="49"/>
      <c r="EZ33" s="49"/>
      <c r="FA33" s="136">
        <f>IF(SUM($FT33:$GJ33)=0,0,1)</f>
        <v>0</v>
      </c>
      <c r="FB33" s="57">
        <f>IF(FA33=0,A32,"")</f>
        <v>7</v>
      </c>
      <c r="FC33" s="58" t="s">
        <v>79</v>
      </c>
      <c r="FD33" s="58" t="s">
        <v>80</v>
      </c>
      <c r="FE33" s="58" t="s">
        <v>81</v>
      </c>
      <c r="FF33" s="58" t="s">
        <v>82</v>
      </c>
      <c r="FG33" s="58" t="s">
        <v>83</v>
      </c>
      <c r="FH33" s="58" t="s">
        <v>84</v>
      </c>
      <c r="FI33" s="58" t="s">
        <v>85</v>
      </c>
      <c r="FJ33" s="58" t="s">
        <v>11</v>
      </c>
      <c r="FK33" s="58" t="s">
        <v>86</v>
      </c>
      <c r="FL33" s="58" t="s">
        <v>87</v>
      </c>
      <c r="FM33" s="58" t="s">
        <v>88</v>
      </c>
      <c r="FN33" s="58" t="s">
        <v>89</v>
      </c>
      <c r="FO33" s="58"/>
      <c r="FP33" s="58"/>
      <c r="FQ33" s="58"/>
      <c r="FR33" s="58"/>
      <c r="FS33" s="59"/>
      <c r="FT33" s="39">
        <f t="shared" ref="FT33:GE33" si="26">IF(FT34,1,0)</f>
        <v>0</v>
      </c>
      <c r="FU33" s="39">
        <f t="shared" si="26"/>
        <v>0</v>
      </c>
      <c r="FV33" s="39">
        <f t="shared" si="26"/>
        <v>0</v>
      </c>
      <c r="FW33" s="39">
        <f t="shared" si="26"/>
        <v>0</v>
      </c>
      <c r="FX33" s="39">
        <f t="shared" si="26"/>
        <v>0</v>
      </c>
      <c r="FY33" s="39">
        <f t="shared" si="26"/>
        <v>0</v>
      </c>
      <c r="FZ33" s="39">
        <f t="shared" si="26"/>
        <v>0</v>
      </c>
      <c r="GA33" s="39">
        <f t="shared" si="26"/>
        <v>0</v>
      </c>
      <c r="GB33" s="39">
        <f t="shared" si="26"/>
        <v>0</v>
      </c>
      <c r="GC33" s="39">
        <f t="shared" si="26"/>
        <v>0</v>
      </c>
      <c r="GD33" s="39">
        <f t="shared" si="26"/>
        <v>0</v>
      </c>
      <c r="GE33" s="39">
        <f t="shared" si="26"/>
        <v>0</v>
      </c>
    </row>
    <row r="34" spans="1:209" ht="18" x14ac:dyDescent="0.35">
      <c r="A34" s="203"/>
      <c r="B34" s="122"/>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4"/>
      <c r="EU34" s="31"/>
      <c r="EV34" s="32"/>
      <c r="EW34" s="49"/>
      <c r="EX34" s="49"/>
      <c r="EY34" s="49"/>
      <c r="EZ34" s="49"/>
      <c r="FA34" s="136"/>
      <c r="FB34" s="57"/>
      <c r="FC34" s="37" t="str">
        <f t="shared" ref="FC34:FN34" si="27">IF(FT33=1,FC32,FC33)</f>
        <v>beim</v>
      </c>
      <c r="FD34" s="37" t="str">
        <f t="shared" si="27"/>
        <v>tanzen</v>
      </c>
      <c r="FE34" s="37" t="str">
        <f t="shared" si="27"/>
        <v>führen</v>
      </c>
      <c r="FF34" s="37" t="str">
        <f t="shared" si="27"/>
        <v>schnelle</v>
      </c>
      <c r="FG34" s="37" t="str">
        <f t="shared" si="27"/>
        <v>drehungen</v>
      </c>
      <c r="FH34" s="37" t="str">
        <f t="shared" si="27"/>
        <v>häufig</v>
      </c>
      <c r="FI34" s="37" t="str">
        <f t="shared" si="27"/>
        <v>dazu,</v>
      </c>
      <c r="FJ34" s="37" t="str">
        <f t="shared" si="27"/>
        <v>dass</v>
      </c>
      <c r="FK34" s="37" t="str">
        <f t="shared" si="27"/>
        <v>einem</v>
      </c>
      <c r="FL34" s="37" t="str">
        <f t="shared" si="27"/>
        <v>furchtbar</v>
      </c>
      <c r="FM34" s="37" t="str">
        <f t="shared" si="27"/>
        <v>übel</v>
      </c>
      <c r="FN34" s="37" t="str">
        <f t="shared" si="27"/>
        <v>wird.</v>
      </c>
      <c r="FS34" s="39"/>
      <c r="FT34" s="35" t="b">
        <v>0</v>
      </c>
      <c r="FU34" s="35"/>
      <c r="FV34" s="35"/>
      <c r="FW34" s="35"/>
      <c r="FX34" s="35"/>
      <c r="FY34" s="35"/>
      <c r="FZ34" s="35"/>
      <c r="GA34" s="35"/>
      <c r="GB34" s="35"/>
      <c r="GC34" s="35"/>
      <c r="GD34" s="35"/>
      <c r="GE34" s="35"/>
    </row>
    <row r="35" spans="1:209" ht="9.9" customHeight="1" x14ac:dyDescent="0.35">
      <c r="A35" s="203"/>
      <c r="B35" s="122"/>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4"/>
      <c r="EU35" s="31"/>
      <c r="EV35" s="32"/>
      <c r="EW35" s="49"/>
      <c r="EX35" s="49"/>
      <c r="EY35" s="49"/>
      <c r="EZ35" s="49"/>
      <c r="FA35" s="136"/>
      <c r="FB35" s="57"/>
      <c r="FT35" s="37"/>
      <c r="FU35" s="37"/>
      <c r="FV35" s="37"/>
      <c r="FW35" s="37"/>
      <c r="FX35" s="37"/>
      <c r="FY35" s="37"/>
      <c r="FZ35" s="37"/>
      <c r="GA35" s="37"/>
      <c r="GB35" s="37"/>
      <c r="GC35" s="37"/>
      <c r="GD35" s="37"/>
      <c r="HA35" s="38" t="s">
        <v>153</v>
      </c>
    </row>
    <row r="36" spans="1:209" ht="9.9" customHeight="1" x14ac:dyDescent="0.35">
      <c r="A36" s="203">
        <v>8</v>
      </c>
      <c r="B36" s="125"/>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7"/>
      <c r="EU36" s="31"/>
      <c r="EV36" s="32"/>
      <c r="EW36" s="49"/>
      <c r="EX36" s="49"/>
      <c r="EY36" s="49"/>
      <c r="EZ36" s="49"/>
      <c r="FA36" s="136"/>
      <c r="FB36" s="57"/>
      <c r="FC36" s="37" t="str">
        <f t="shared" ref="FC36:FR36" si="28">IF(ISBLANK(FC37),"",PROPER(FC37))</f>
        <v>Als</v>
      </c>
      <c r="FD36" s="37" t="str">
        <f t="shared" si="28"/>
        <v>Die</v>
      </c>
      <c r="FE36" s="37" t="str">
        <f t="shared" si="28"/>
        <v>Rektorin</v>
      </c>
      <c r="FF36" s="37" t="str">
        <f t="shared" si="28"/>
        <v>Durch</v>
      </c>
      <c r="FG36" s="37" t="str">
        <f t="shared" si="28"/>
        <v>Den</v>
      </c>
      <c r="FH36" s="37" t="str">
        <f t="shared" si="28"/>
        <v>Flur</v>
      </c>
      <c r="FI36" s="37" t="str">
        <f t="shared" si="28"/>
        <v>Ging,</v>
      </c>
      <c r="FJ36" s="37" t="str">
        <f t="shared" si="28"/>
        <v>Hörte</v>
      </c>
      <c r="FK36" s="37" t="str">
        <f t="shared" si="28"/>
        <v>Sie</v>
      </c>
      <c r="FL36" s="37" t="str">
        <f t="shared" si="28"/>
        <v>Ein</v>
      </c>
      <c r="FM36" s="37" t="str">
        <f t="shared" si="28"/>
        <v>Lautes</v>
      </c>
      <c r="FN36" s="37" t="str">
        <f t="shared" si="28"/>
        <v>Lachen</v>
      </c>
      <c r="FO36" s="37" t="str">
        <f t="shared" si="28"/>
        <v>Im</v>
      </c>
      <c r="FP36" s="37" t="str">
        <f t="shared" si="28"/>
        <v>Klassenzimmer</v>
      </c>
      <c r="FQ36" s="37" t="str">
        <f t="shared" si="28"/>
        <v>Der</v>
      </c>
      <c r="FR36" s="37" t="str">
        <f t="shared" si="28"/>
        <v>7D.</v>
      </c>
      <c r="FT36" s="39">
        <v>1</v>
      </c>
      <c r="FU36" s="39">
        <v>0</v>
      </c>
      <c r="FV36" s="39">
        <v>1</v>
      </c>
      <c r="FW36" s="39">
        <v>0</v>
      </c>
      <c r="FX36" s="39">
        <v>0</v>
      </c>
      <c r="FY36" s="39">
        <v>1</v>
      </c>
      <c r="FZ36" s="39">
        <v>0</v>
      </c>
      <c r="GA36" s="39">
        <v>0</v>
      </c>
      <c r="GB36" s="39">
        <v>0</v>
      </c>
      <c r="GC36" s="39">
        <v>0</v>
      </c>
      <c r="GD36" s="39">
        <v>0</v>
      </c>
      <c r="GE36" s="39">
        <v>1</v>
      </c>
      <c r="GF36" s="39">
        <v>0</v>
      </c>
      <c r="GG36" s="39">
        <v>1</v>
      </c>
      <c r="GH36" s="39">
        <v>0</v>
      </c>
      <c r="GI36" s="39">
        <v>0</v>
      </c>
      <c r="GK36" s="39">
        <f t="shared" ref="GK36:GZ36" si="29">IF(FT36=FT37,1,0)</f>
        <v>0</v>
      </c>
      <c r="GL36" s="39">
        <f t="shared" si="29"/>
        <v>1</v>
      </c>
      <c r="GM36" s="39">
        <f t="shared" si="29"/>
        <v>0</v>
      </c>
      <c r="GN36" s="39">
        <f t="shared" si="29"/>
        <v>1</v>
      </c>
      <c r="GO36" s="39">
        <f t="shared" si="29"/>
        <v>1</v>
      </c>
      <c r="GP36" s="39">
        <f t="shared" si="29"/>
        <v>0</v>
      </c>
      <c r="GQ36" s="39">
        <f t="shared" si="29"/>
        <v>1</v>
      </c>
      <c r="GR36" s="39">
        <f t="shared" si="29"/>
        <v>1</v>
      </c>
      <c r="GS36" s="39">
        <f t="shared" si="29"/>
        <v>1</v>
      </c>
      <c r="GT36" s="39">
        <f t="shared" si="29"/>
        <v>1</v>
      </c>
      <c r="GU36" s="39">
        <f t="shared" si="29"/>
        <v>1</v>
      </c>
      <c r="GV36" s="39">
        <f t="shared" si="29"/>
        <v>0</v>
      </c>
      <c r="GW36" s="39">
        <f t="shared" si="29"/>
        <v>1</v>
      </c>
      <c r="GX36" s="39">
        <f t="shared" si="29"/>
        <v>0</v>
      </c>
      <c r="GY36" s="39">
        <f t="shared" si="29"/>
        <v>1</v>
      </c>
      <c r="GZ36" s="39">
        <f t="shared" si="29"/>
        <v>1</v>
      </c>
    </row>
    <row r="37" spans="1:209" ht="18" x14ac:dyDescent="0.35">
      <c r="A37" s="203"/>
      <c r="B37" s="128"/>
      <c r="C37" s="129" t="str">
        <f>FC38</f>
        <v>als</v>
      </c>
      <c r="D37" s="129"/>
      <c r="E37" s="129"/>
      <c r="F37" s="129"/>
      <c r="G37" s="129"/>
      <c r="H37" s="129" t="str">
        <f>FD38</f>
        <v>die</v>
      </c>
      <c r="I37" s="129"/>
      <c r="J37" s="129"/>
      <c r="K37" s="129"/>
      <c r="L37" s="129"/>
      <c r="M37" s="129" t="str">
        <f>FE38</f>
        <v>rektorin</v>
      </c>
      <c r="N37" s="129"/>
      <c r="O37" s="129"/>
      <c r="P37" s="129"/>
      <c r="Q37" s="129"/>
      <c r="R37" s="129"/>
      <c r="S37" s="129"/>
      <c r="T37" s="129"/>
      <c r="U37" s="129"/>
      <c r="V37" s="129"/>
      <c r="W37" s="129"/>
      <c r="X37" s="129"/>
      <c r="Y37" s="129" t="str">
        <f>FF38</f>
        <v>durch</v>
      </c>
      <c r="Z37" s="129"/>
      <c r="AA37" s="129"/>
      <c r="AB37" s="129"/>
      <c r="AC37" s="129"/>
      <c r="AD37" s="129"/>
      <c r="AE37" s="129"/>
      <c r="AF37" s="129"/>
      <c r="AG37" s="129"/>
      <c r="AH37" s="129" t="str">
        <f>FG38</f>
        <v>den</v>
      </c>
      <c r="AI37" s="129"/>
      <c r="AJ37" s="129"/>
      <c r="AK37" s="129"/>
      <c r="AL37" s="129"/>
      <c r="AM37" s="129"/>
      <c r="AN37" s="129" t="str">
        <f>FH38</f>
        <v>flur</v>
      </c>
      <c r="AO37" s="129"/>
      <c r="AP37" s="129"/>
      <c r="AQ37" s="129"/>
      <c r="AR37" s="129"/>
      <c r="AS37" s="129"/>
      <c r="AT37" s="129" t="str">
        <f>FI38</f>
        <v>ging,</v>
      </c>
      <c r="AU37" s="129"/>
      <c r="AV37" s="129"/>
      <c r="AW37" s="129"/>
      <c r="AX37" s="129"/>
      <c r="AY37" s="129"/>
      <c r="AZ37" s="129"/>
      <c r="BA37" s="129" t="str">
        <f>FJ38</f>
        <v>hörte</v>
      </c>
      <c r="BB37" s="129"/>
      <c r="BC37" s="129"/>
      <c r="BD37" s="129"/>
      <c r="BE37" s="129"/>
      <c r="BF37" s="129"/>
      <c r="BG37" s="129"/>
      <c r="BH37" s="129"/>
      <c r="BI37" s="129" t="str">
        <f>FK38</f>
        <v>sie</v>
      </c>
      <c r="BJ37" s="129"/>
      <c r="BK37" s="129"/>
      <c r="BL37" s="129"/>
      <c r="BM37" s="129"/>
      <c r="BN37" s="129" t="str">
        <f>FM38</f>
        <v>lautes</v>
      </c>
      <c r="BO37" s="129"/>
      <c r="BP37" s="129"/>
      <c r="BQ37" s="129"/>
      <c r="BR37" s="129"/>
      <c r="BS37" s="129"/>
      <c r="BT37" s="129"/>
      <c r="BU37" s="129"/>
      <c r="BV37" s="129"/>
      <c r="BW37" s="129" t="str">
        <f>FN38</f>
        <v>lachen</v>
      </c>
      <c r="BX37" s="129"/>
      <c r="BY37" s="129"/>
      <c r="BZ37" s="129"/>
      <c r="CA37" s="129"/>
      <c r="CB37" s="129"/>
      <c r="CC37" s="129"/>
      <c r="CD37" s="129"/>
      <c r="CE37" s="129"/>
      <c r="CF37" s="129"/>
      <c r="CG37" s="129" t="str">
        <f>FO38</f>
        <v>im</v>
      </c>
      <c r="CH37" s="129"/>
      <c r="CI37" s="129"/>
      <c r="CJ37" s="129"/>
      <c r="CK37" s="129" t="str">
        <f>FP38</f>
        <v>klassenzimmer</v>
      </c>
      <c r="CL37" s="129"/>
      <c r="CM37" s="129"/>
      <c r="CN37" s="129"/>
      <c r="CO37" s="129"/>
      <c r="CP37" s="129"/>
      <c r="CQ37" s="129"/>
      <c r="CR37" s="129"/>
      <c r="CS37" s="129"/>
      <c r="CT37" s="129"/>
      <c r="CU37" s="129"/>
      <c r="CV37" s="129"/>
      <c r="CW37" s="129"/>
      <c r="CX37" s="129"/>
      <c r="CY37" s="129"/>
      <c r="CZ37" s="129"/>
      <c r="DA37" s="129"/>
      <c r="DB37" s="129"/>
      <c r="DC37" s="129"/>
      <c r="DD37" s="129"/>
      <c r="DE37" s="129" t="str">
        <f>FQ38</f>
        <v>der</v>
      </c>
      <c r="DF37" s="129"/>
      <c r="DG37" s="129"/>
      <c r="DH37" s="129"/>
      <c r="DI37" s="129"/>
      <c r="DJ37" s="129"/>
      <c r="DK37" s="129" t="str">
        <f>FR38</f>
        <v>7d.</v>
      </c>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30"/>
      <c r="EU37" s="31"/>
      <c r="EV37" s="32"/>
      <c r="EW37" s="49"/>
      <c r="EX37" s="49"/>
      <c r="EY37" s="49"/>
      <c r="EZ37" s="49"/>
      <c r="FA37" s="136">
        <f>IF(SUM($FT37:$GJ37)=0,0,1)</f>
        <v>0</v>
      </c>
      <c r="FB37" s="57">
        <f>IF(FA37=0,A36,"")</f>
        <v>8</v>
      </c>
      <c r="FC37" s="58" t="s">
        <v>90</v>
      </c>
      <c r="FD37" s="58" t="s">
        <v>18</v>
      </c>
      <c r="FE37" s="58" t="s">
        <v>91</v>
      </c>
      <c r="FF37" s="58" t="s">
        <v>92</v>
      </c>
      <c r="FG37" s="58" t="s">
        <v>93</v>
      </c>
      <c r="FH37" s="58" t="s">
        <v>94</v>
      </c>
      <c r="FI37" s="58" t="s">
        <v>95</v>
      </c>
      <c r="FJ37" s="58" t="s">
        <v>96</v>
      </c>
      <c r="FK37" s="58" t="s">
        <v>2</v>
      </c>
      <c r="FL37" s="58" t="s">
        <v>97</v>
      </c>
      <c r="FM37" s="58" t="s">
        <v>98</v>
      </c>
      <c r="FN37" s="58" t="s">
        <v>99</v>
      </c>
      <c r="FO37" s="58" t="s">
        <v>69</v>
      </c>
      <c r="FP37" s="58" t="s">
        <v>100</v>
      </c>
      <c r="FQ37" s="58" t="s">
        <v>7</v>
      </c>
      <c r="FR37" s="58" t="s">
        <v>101</v>
      </c>
      <c r="FS37" s="59"/>
      <c r="FT37" s="39">
        <f t="shared" ref="FT37:GI37" si="30">IF(FT38,1,0)</f>
        <v>0</v>
      </c>
      <c r="FU37" s="39">
        <f t="shared" si="30"/>
        <v>0</v>
      </c>
      <c r="FV37" s="39">
        <f t="shared" si="30"/>
        <v>0</v>
      </c>
      <c r="FW37" s="39">
        <f t="shared" si="30"/>
        <v>0</v>
      </c>
      <c r="FX37" s="39">
        <f t="shared" si="30"/>
        <v>0</v>
      </c>
      <c r="FY37" s="39">
        <f t="shared" si="30"/>
        <v>0</v>
      </c>
      <c r="FZ37" s="39">
        <f t="shared" si="30"/>
        <v>0</v>
      </c>
      <c r="GA37" s="39">
        <f t="shared" si="30"/>
        <v>0</v>
      </c>
      <c r="GB37" s="39">
        <f t="shared" si="30"/>
        <v>0</v>
      </c>
      <c r="GC37" s="39">
        <f t="shared" si="30"/>
        <v>0</v>
      </c>
      <c r="GD37" s="39">
        <f t="shared" si="30"/>
        <v>0</v>
      </c>
      <c r="GE37" s="39">
        <f t="shared" si="30"/>
        <v>0</v>
      </c>
      <c r="GF37" s="39">
        <f t="shared" si="30"/>
        <v>0</v>
      </c>
      <c r="GG37" s="39">
        <f t="shared" si="30"/>
        <v>0</v>
      </c>
      <c r="GH37" s="39">
        <f t="shared" si="30"/>
        <v>0</v>
      </c>
      <c r="GI37" s="39">
        <f t="shared" si="30"/>
        <v>0</v>
      </c>
    </row>
    <row r="38" spans="1:209" ht="18" x14ac:dyDescent="0.35">
      <c r="A38" s="203"/>
      <c r="B38" s="128"/>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30"/>
      <c r="EU38" s="31"/>
      <c r="EV38" s="32"/>
      <c r="EW38" s="49"/>
      <c r="EX38" s="49"/>
      <c r="EY38" s="49"/>
      <c r="EZ38" s="49"/>
      <c r="FA38" s="136"/>
      <c r="FB38" s="57"/>
      <c r="FC38" s="37" t="str">
        <f t="shared" ref="FC38:FR38" si="31">IF(FT37=1,FC36,FC37)</f>
        <v>als</v>
      </c>
      <c r="FD38" s="37" t="str">
        <f t="shared" si="31"/>
        <v>die</v>
      </c>
      <c r="FE38" s="37" t="str">
        <f t="shared" si="31"/>
        <v>rektorin</v>
      </c>
      <c r="FF38" s="37" t="str">
        <f t="shared" si="31"/>
        <v>durch</v>
      </c>
      <c r="FG38" s="37" t="str">
        <f t="shared" si="31"/>
        <v>den</v>
      </c>
      <c r="FH38" s="37" t="str">
        <f t="shared" si="31"/>
        <v>flur</v>
      </c>
      <c r="FI38" s="37" t="str">
        <f t="shared" si="31"/>
        <v>ging,</v>
      </c>
      <c r="FJ38" s="37" t="str">
        <f t="shared" si="31"/>
        <v>hörte</v>
      </c>
      <c r="FK38" s="37" t="str">
        <f t="shared" si="31"/>
        <v>sie</v>
      </c>
      <c r="FL38" s="37" t="str">
        <f t="shared" si="31"/>
        <v>ein</v>
      </c>
      <c r="FM38" s="37" t="str">
        <f t="shared" si="31"/>
        <v>lautes</v>
      </c>
      <c r="FN38" s="37" t="str">
        <f t="shared" si="31"/>
        <v>lachen</v>
      </c>
      <c r="FO38" s="37" t="str">
        <f t="shared" si="31"/>
        <v>im</v>
      </c>
      <c r="FP38" s="37" t="str">
        <f t="shared" si="31"/>
        <v>klassenzimmer</v>
      </c>
      <c r="FQ38" s="37" t="str">
        <f t="shared" si="31"/>
        <v>der</v>
      </c>
      <c r="FR38" s="37" t="str">
        <f t="shared" si="31"/>
        <v>7d.</v>
      </c>
      <c r="FS38" s="39"/>
      <c r="FT38" s="35" t="b">
        <v>0</v>
      </c>
      <c r="FU38" s="35"/>
      <c r="FV38" s="35"/>
      <c r="FW38" s="35"/>
      <c r="FX38" s="35"/>
      <c r="FY38" s="35"/>
      <c r="FZ38" s="35"/>
      <c r="GA38" s="35"/>
      <c r="GB38" s="35"/>
      <c r="GC38" s="35"/>
      <c r="GD38" s="35"/>
      <c r="GE38" s="35"/>
      <c r="GF38" s="35"/>
      <c r="GG38" s="35"/>
      <c r="GH38" s="35"/>
      <c r="GI38" s="35"/>
    </row>
    <row r="39" spans="1:209" ht="9.9" customHeight="1" x14ac:dyDescent="0.35">
      <c r="A39" s="203"/>
      <c r="B39" s="131"/>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3"/>
      <c r="EU39" s="31"/>
      <c r="EV39" s="32"/>
      <c r="EW39" s="49"/>
      <c r="EX39" s="49"/>
      <c r="EY39" s="49"/>
      <c r="EZ39" s="49"/>
      <c r="FA39" s="136"/>
      <c r="FB39" s="57"/>
      <c r="FT39" s="37"/>
      <c r="FU39" s="37"/>
      <c r="FV39" s="37"/>
      <c r="FW39" s="37"/>
      <c r="FX39" s="37"/>
      <c r="FY39" s="37"/>
      <c r="FZ39" s="37"/>
      <c r="GA39" s="37"/>
      <c r="GB39" s="37"/>
      <c r="GC39" s="37"/>
      <c r="GD39" s="37"/>
      <c r="GE39" s="37"/>
      <c r="GV39" s="37" t="s">
        <v>153</v>
      </c>
      <c r="GW39" s="37" t="s">
        <v>153</v>
      </c>
      <c r="GX39" s="37" t="s">
        <v>153</v>
      </c>
      <c r="GY39" s="37" t="s">
        <v>153</v>
      </c>
      <c r="GZ39" s="37" t="s">
        <v>153</v>
      </c>
      <c r="HA39" s="38" t="s">
        <v>153</v>
      </c>
    </row>
    <row r="40" spans="1:209" ht="9.9" customHeight="1" x14ac:dyDescent="0.35">
      <c r="A40" s="203">
        <v>9</v>
      </c>
      <c r="B40" s="122"/>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3"/>
      <c r="DV40" s="123"/>
      <c r="DW40" s="123"/>
      <c r="DX40" s="123"/>
      <c r="DY40" s="123"/>
      <c r="DZ40" s="123"/>
      <c r="EA40" s="123"/>
      <c r="EB40" s="123"/>
      <c r="EC40" s="123"/>
      <c r="ED40" s="123"/>
      <c r="EE40" s="123"/>
      <c r="EF40" s="123"/>
      <c r="EG40" s="123"/>
      <c r="EH40" s="123"/>
      <c r="EI40" s="123"/>
      <c r="EJ40" s="123"/>
      <c r="EK40" s="123"/>
      <c r="EL40" s="123"/>
      <c r="EM40" s="123"/>
      <c r="EN40" s="123"/>
      <c r="EO40" s="123"/>
      <c r="EP40" s="123"/>
      <c r="EQ40" s="123"/>
      <c r="ER40" s="123"/>
      <c r="ES40" s="123"/>
      <c r="ET40" s="124"/>
      <c r="EU40" s="31"/>
      <c r="EV40" s="32"/>
      <c r="EW40" s="49"/>
      <c r="EX40" s="49"/>
      <c r="EY40" s="49"/>
      <c r="EZ40" s="49"/>
      <c r="FA40" s="136"/>
      <c r="FB40" s="57"/>
      <c r="FC40" s="37" t="str">
        <f t="shared" ref="FC40:FM40" si="32">IF(ISBLANK(FC41),"",PROPER(FC41))</f>
        <v>Viele</v>
      </c>
      <c r="FD40" s="37" t="str">
        <f t="shared" si="32"/>
        <v>Leute</v>
      </c>
      <c r="FE40" s="37" t="str">
        <f t="shared" si="32"/>
        <v>Hören</v>
      </c>
      <c r="FF40" s="37" t="str">
        <f t="shared" si="32"/>
        <v>Auf</v>
      </c>
      <c r="FG40" s="37" t="str">
        <f t="shared" si="32"/>
        <v>Ein</v>
      </c>
      <c r="FH40" s="37" t="str">
        <f t="shared" si="32"/>
        <v>Gerücht,</v>
      </c>
      <c r="FI40" s="37" t="str">
        <f t="shared" si="32"/>
        <v>Ohne</v>
      </c>
      <c r="FJ40" s="37" t="str">
        <f t="shared" si="32"/>
        <v>Sich</v>
      </c>
      <c r="FK40" s="37" t="str">
        <f t="shared" si="32"/>
        <v>Gedanken</v>
      </c>
      <c r="FL40" s="37" t="str">
        <f t="shared" si="32"/>
        <v>Zu</v>
      </c>
      <c r="FM40" s="37" t="str">
        <f t="shared" si="32"/>
        <v>Machen.</v>
      </c>
      <c r="FT40" s="39">
        <v>1</v>
      </c>
      <c r="FU40" s="39">
        <v>1</v>
      </c>
      <c r="FV40" s="39">
        <v>0</v>
      </c>
      <c r="FW40" s="39">
        <v>0</v>
      </c>
      <c r="FX40" s="39">
        <v>0</v>
      </c>
      <c r="FY40" s="39">
        <v>1</v>
      </c>
      <c r="FZ40" s="39">
        <v>0</v>
      </c>
      <c r="GA40" s="39">
        <v>0</v>
      </c>
      <c r="GB40" s="39">
        <v>1</v>
      </c>
      <c r="GC40" s="39">
        <v>0</v>
      </c>
      <c r="GD40" s="39">
        <v>0</v>
      </c>
      <c r="GK40" s="39">
        <f t="shared" ref="GK40:GU40" si="33">IF(FT40=FT41,1,0)</f>
        <v>0</v>
      </c>
      <c r="GL40" s="39">
        <f t="shared" si="33"/>
        <v>0</v>
      </c>
      <c r="GM40" s="39">
        <f t="shared" si="33"/>
        <v>1</v>
      </c>
      <c r="GN40" s="39">
        <f t="shared" si="33"/>
        <v>1</v>
      </c>
      <c r="GO40" s="39">
        <f t="shared" si="33"/>
        <v>1</v>
      </c>
      <c r="GP40" s="39">
        <f t="shared" si="33"/>
        <v>0</v>
      </c>
      <c r="GQ40" s="39">
        <f t="shared" si="33"/>
        <v>1</v>
      </c>
      <c r="GR40" s="39">
        <f t="shared" si="33"/>
        <v>1</v>
      </c>
      <c r="GS40" s="39">
        <f t="shared" si="33"/>
        <v>0</v>
      </c>
      <c r="GT40" s="39">
        <f t="shared" si="33"/>
        <v>1</v>
      </c>
      <c r="GU40" s="39">
        <f t="shared" si="33"/>
        <v>1</v>
      </c>
    </row>
    <row r="41" spans="1:209" ht="18" x14ac:dyDescent="0.35">
      <c r="A41" s="203"/>
      <c r="B41" s="122"/>
      <c r="C41" s="123" t="str">
        <f>FC42</f>
        <v>viele</v>
      </c>
      <c r="D41" s="123"/>
      <c r="E41" s="123"/>
      <c r="F41" s="123"/>
      <c r="G41" s="123"/>
      <c r="H41" s="123"/>
      <c r="I41" s="123"/>
      <c r="J41" s="123" t="str">
        <f>FD42</f>
        <v>leute</v>
      </c>
      <c r="K41" s="123"/>
      <c r="L41" s="123"/>
      <c r="M41" s="123"/>
      <c r="N41" s="123"/>
      <c r="O41" s="123"/>
      <c r="P41" s="123"/>
      <c r="Q41" s="123"/>
      <c r="R41" s="123" t="str">
        <f>FE42</f>
        <v>hören</v>
      </c>
      <c r="S41" s="123"/>
      <c r="T41" s="123"/>
      <c r="U41" s="123"/>
      <c r="V41" s="123"/>
      <c r="W41" s="123"/>
      <c r="X41" s="123"/>
      <c r="Y41" s="123"/>
      <c r="Z41" s="123"/>
      <c r="AA41" s="123" t="str">
        <f>FF42</f>
        <v>auf</v>
      </c>
      <c r="AB41" s="123"/>
      <c r="AC41" s="123"/>
      <c r="AD41" s="123"/>
      <c r="AE41" s="123"/>
      <c r="AF41" s="123" t="str">
        <f>FG42</f>
        <v>ein</v>
      </c>
      <c r="AG41" s="123"/>
      <c r="AH41" s="123"/>
      <c r="AI41" s="123"/>
      <c r="AJ41" s="123"/>
      <c r="AK41" s="123" t="str">
        <f>FH42</f>
        <v>gerücht,</v>
      </c>
      <c r="AL41" s="123"/>
      <c r="AM41" s="123"/>
      <c r="AN41" s="123"/>
      <c r="AO41" s="123"/>
      <c r="AP41" s="123"/>
      <c r="AQ41" s="123"/>
      <c r="AR41" s="123"/>
      <c r="AS41" s="123"/>
      <c r="AT41" s="123"/>
      <c r="AU41" s="123"/>
      <c r="AV41" s="123"/>
      <c r="AW41" s="123" t="str">
        <f>FI42</f>
        <v>ohne</v>
      </c>
      <c r="AX41" s="123"/>
      <c r="AY41" s="123"/>
      <c r="AZ41" s="123"/>
      <c r="BA41" s="123"/>
      <c r="BB41" s="123"/>
      <c r="BC41" s="123"/>
      <c r="BD41" s="123"/>
      <c r="BE41" s="123" t="str">
        <f>FJ42</f>
        <v>sich</v>
      </c>
      <c r="BF41" s="123"/>
      <c r="BG41" s="123"/>
      <c r="BH41" s="123"/>
      <c r="BI41" s="123"/>
      <c r="BJ41" s="123"/>
      <c r="BK41" s="123" t="str">
        <f>FK42</f>
        <v>gedanken</v>
      </c>
      <c r="BL41" s="123"/>
      <c r="BM41" s="123"/>
      <c r="BN41" s="123"/>
      <c r="BO41" s="123"/>
      <c r="BP41" s="123"/>
      <c r="BQ41" s="123"/>
      <c r="BR41" s="123"/>
      <c r="BS41" s="123"/>
      <c r="BT41" s="123"/>
      <c r="BU41" s="123"/>
      <c r="BV41" s="123"/>
      <c r="BW41" s="123"/>
      <c r="BX41" s="123"/>
      <c r="BY41" s="123" t="str">
        <f>FL42</f>
        <v>zu</v>
      </c>
      <c r="BZ41" s="123"/>
      <c r="CA41" s="123"/>
      <c r="CB41" s="123"/>
      <c r="CC41" s="123" t="str">
        <f>FM42</f>
        <v>machen.</v>
      </c>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23"/>
      <c r="DZ41" s="123"/>
      <c r="EA41" s="123"/>
      <c r="EB41" s="123"/>
      <c r="EC41" s="123"/>
      <c r="ED41" s="123"/>
      <c r="EE41" s="123"/>
      <c r="EF41" s="123"/>
      <c r="EG41" s="123"/>
      <c r="EH41" s="123"/>
      <c r="EI41" s="123"/>
      <c r="EJ41" s="123"/>
      <c r="EK41" s="123"/>
      <c r="EL41" s="123"/>
      <c r="EM41" s="123"/>
      <c r="EN41" s="123"/>
      <c r="EO41" s="123"/>
      <c r="EP41" s="123"/>
      <c r="EQ41" s="123"/>
      <c r="ER41" s="123"/>
      <c r="ES41" s="123"/>
      <c r="ET41" s="124"/>
      <c r="EU41" s="31"/>
      <c r="EV41" s="32"/>
      <c r="EW41" s="49"/>
      <c r="EX41" s="49"/>
      <c r="EY41" s="49"/>
      <c r="EZ41" s="49"/>
      <c r="FA41" s="136">
        <f>IF(SUM($FT41:$GJ41)=0,0,1)</f>
        <v>0</v>
      </c>
      <c r="FB41" s="57">
        <f>IF(FA41=0,A40,"")</f>
        <v>9</v>
      </c>
      <c r="FC41" s="58" t="s">
        <v>102</v>
      </c>
      <c r="FD41" s="58" t="s">
        <v>103</v>
      </c>
      <c r="FE41" s="58" t="s">
        <v>104</v>
      </c>
      <c r="FF41" s="58" t="s">
        <v>28</v>
      </c>
      <c r="FG41" s="58" t="s">
        <v>97</v>
      </c>
      <c r="FH41" s="58" t="s">
        <v>105</v>
      </c>
      <c r="FI41" s="58" t="s">
        <v>106</v>
      </c>
      <c r="FJ41" s="58" t="s">
        <v>64</v>
      </c>
      <c r="FK41" s="58" t="s">
        <v>107</v>
      </c>
      <c r="FL41" s="58" t="s">
        <v>108</v>
      </c>
      <c r="FM41" s="58" t="s">
        <v>109</v>
      </c>
      <c r="FN41" s="58"/>
      <c r="FO41" s="58"/>
      <c r="FP41" s="58"/>
      <c r="FQ41" s="58"/>
      <c r="FR41" s="58"/>
      <c r="FS41" s="59"/>
      <c r="FT41" s="39">
        <f t="shared" ref="FT41:GD41" si="34">IF(FT42,1,0)</f>
        <v>0</v>
      </c>
      <c r="FU41" s="39">
        <f t="shared" si="34"/>
        <v>0</v>
      </c>
      <c r="FV41" s="39">
        <f t="shared" si="34"/>
        <v>0</v>
      </c>
      <c r="FW41" s="39">
        <f t="shared" si="34"/>
        <v>0</v>
      </c>
      <c r="FX41" s="39">
        <f t="shared" si="34"/>
        <v>0</v>
      </c>
      <c r="FY41" s="39">
        <f t="shared" si="34"/>
        <v>0</v>
      </c>
      <c r="FZ41" s="39">
        <f t="shared" si="34"/>
        <v>0</v>
      </c>
      <c r="GA41" s="39">
        <f t="shared" si="34"/>
        <v>0</v>
      </c>
      <c r="GB41" s="39">
        <f t="shared" si="34"/>
        <v>0</v>
      </c>
      <c r="GC41" s="39">
        <f t="shared" si="34"/>
        <v>0</v>
      </c>
      <c r="GD41" s="39">
        <f t="shared" si="34"/>
        <v>0</v>
      </c>
    </row>
    <row r="42" spans="1:209" ht="18" x14ac:dyDescent="0.35">
      <c r="A42" s="203"/>
      <c r="B42" s="122"/>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c r="DU42" s="123"/>
      <c r="DV42" s="123"/>
      <c r="DW42" s="123"/>
      <c r="DX42" s="123"/>
      <c r="DY42" s="123"/>
      <c r="DZ42" s="123"/>
      <c r="EA42" s="123"/>
      <c r="EB42" s="123"/>
      <c r="EC42" s="123"/>
      <c r="ED42" s="123"/>
      <c r="EE42" s="123"/>
      <c r="EF42" s="123"/>
      <c r="EG42" s="123"/>
      <c r="EH42" s="123"/>
      <c r="EI42" s="123"/>
      <c r="EJ42" s="123"/>
      <c r="EK42" s="123"/>
      <c r="EL42" s="123"/>
      <c r="EM42" s="123"/>
      <c r="EN42" s="123"/>
      <c r="EO42" s="123"/>
      <c r="EP42" s="123"/>
      <c r="EQ42" s="123"/>
      <c r="ER42" s="123"/>
      <c r="ES42" s="123"/>
      <c r="ET42" s="124"/>
      <c r="EU42" s="31"/>
      <c r="EV42" s="32"/>
      <c r="EW42" s="49"/>
      <c r="EX42" s="49"/>
      <c r="EY42" s="49"/>
      <c r="EZ42" s="49"/>
      <c r="FA42" s="136"/>
      <c r="FB42" s="57"/>
      <c r="FC42" s="37" t="str">
        <f t="shared" ref="FC42:FM42" si="35">IF(FT41=1,FC40,FC41)</f>
        <v>viele</v>
      </c>
      <c r="FD42" s="37" t="str">
        <f t="shared" si="35"/>
        <v>leute</v>
      </c>
      <c r="FE42" s="37" t="str">
        <f t="shared" si="35"/>
        <v>hören</v>
      </c>
      <c r="FF42" s="37" t="str">
        <f t="shared" si="35"/>
        <v>auf</v>
      </c>
      <c r="FG42" s="37" t="str">
        <f t="shared" si="35"/>
        <v>ein</v>
      </c>
      <c r="FH42" s="37" t="str">
        <f t="shared" si="35"/>
        <v>gerücht,</v>
      </c>
      <c r="FI42" s="37" t="str">
        <f t="shared" si="35"/>
        <v>ohne</v>
      </c>
      <c r="FJ42" s="37" t="str">
        <f t="shared" si="35"/>
        <v>sich</v>
      </c>
      <c r="FK42" s="37" t="str">
        <f t="shared" si="35"/>
        <v>gedanken</v>
      </c>
      <c r="FL42" s="37" t="str">
        <f t="shared" si="35"/>
        <v>zu</v>
      </c>
      <c r="FM42" s="37" t="str">
        <f t="shared" si="35"/>
        <v>machen.</v>
      </c>
      <c r="FS42" s="39"/>
      <c r="FT42" s="35" t="b">
        <v>0</v>
      </c>
      <c r="FU42" s="35"/>
      <c r="FV42" s="35"/>
      <c r="FW42" s="35"/>
      <c r="FX42" s="35"/>
      <c r="FY42" s="35"/>
      <c r="FZ42" s="35"/>
      <c r="GA42" s="35"/>
      <c r="GB42" s="35"/>
      <c r="GC42" s="35"/>
      <c r="GD42" s="35"/>
    </row>
    <row r="43" spans="1:209" ht="9.9" customHeight="1" x14ac:dyDescent="0.35">
      <c r="A43" s="203"/>
      <c r="B43" s="122"/>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23"/>
      <c r="DI43" s="123"/>
      <c r="DJ43" s="123"/>
      <c r="DK43" s="123"/>
      <c r="DL43" s="123"/>
      <c r="DM43" s="123"/>
      <c r="DN43" s="123"/>
      <c r="DO43" s="123"/>
      <c r="DP43" s="123"/>
      <c r="DQ43" s="123"/>
      <c r="DR43" s="123"/>
      <c r="DS43" s="123"/>
      <c r="DT43" s="123"/>
      <c r="DU43" s="123"/>
      <c r="DV43" s="123"/>
      <c r="DW43" s="123"/>
      <c r="DX43" s="123"/>
      <c r="DY43" s="123"/>
      <c r="DZ43" s="123"/>
      <c r="EA43" s="123"/>
      <c r="EB43" s="123"/>
      <c r="EC43" s="123"/>
      <c r="ED43" s="123"/>
      <c r="EE43" s="123"/>
      <c r="EF43" s="123"/>
      <c r="EG43" s="123"/>
      <c r="EH43" s="123"/>
      <c r="EI43" s="123"/>
      <c r="EJ43" s="123"/>
      <c r="EK43" s="123"/>
      <c r="EL43" s="123"/>
      <c r="EM43" s="123"/>
      <c r="EN43" s="123"/>
      <c r="EO43" s="123"/>
      <c r="EP43" s="123"/>
      <c r="EQ43" s="123"/>
      <c r="ER43" s="123"/>
      <c r="ES43" s="123"/>
      <c r="ET43" s="124"/>
      <c r="EU43" s="31"/>
      <c r="EV43" s="32"/>
      <c r="EW43" s="49"/>
      <c r="EX43" s="49"/>
      <c r="EY43" s="49"/>
      <c r="EZ43" s="49"/>
      <c r="FA43" s="136"/>
      <c r="FB43" s="57"/>
      <c r="FT43" s="37"/>
      <c r="FU43" s="37"/>
      <c r="FV43" s="37"/>
      <c r="FW43" s="37"/>
      <c r="FX43" s="37"/>
      <c r="FY43" s="37"/>
      <c r="FZ43" s="37"/>
      <c r="GA43" s="37"/>
      <c r="GB43" s="37"/>
      <c r="GC43" s="37"/>
      <c r="GD43" s="37"/>
    </row>
    <row r="44" spans="1:209" ht="9.9" customHeight="1" x14ac:dyDescent="0.35">
      <c r="A44" s="203">
        <v>10</v>
      </c>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7"/>
      <c r="EU44" s="31"/>
      <c r="EV44" s="32"/>
      <c r="EW44" s="49"/>
      <c r="EX44" s="49"/>
      <c r="EY44" s="49"/>
      <c r="EZ44" s="49"/>
      <c r="FA44" s="136"/>
      <c r="FB44" s="57"/>
      <c r="FC44" s="37" t="str">
        <f t="shared" ref="FC44:FS44" si="36">IF(ISBLANK(FC45),"",PROPER(FC45))</f>
        <v>„Was</v>
      </c>
      <c r="FD44" s="37" t="str">
        <f t="shared" si="36"/>
        <v>Glauben</v>
      </c>
      <c r="FE44" s="37" t="str">
        <f t="shared" si="36"/>
        <v>Sie</v>
      </c>
      <c r="FF44" s="37" t="str">
        <f t="shared" si="36"/>
        <v>Denn,</v>
      </c>
      <c r="FG44" s="37" t="str">
        <f t="shared" si="36"/>
        <v>Wer</v>
      </c>
      <c r="FH44" s="37" t="str">
        <f t="shared" si="36"/>
        <v>Sie</v>
      </c>
      <c r="FI44" s="37" t="str">
        <f t="shared" si="36"/>
        <v>Sind?“,</v>
      </c>
      <c r="FJ44" s="37" t="str">
        <f t="shared" si="36"/>
        <v>Rief</v>
      </c>
      <c r="FK44" s="37" t="str">
        <f t="shared" si="36"/>
        <v>Der</v>
      </c>
      <c r="FL44" s="37" t="str">
        <f t="shared" si="36"/>
        <v>Eingebildete,</v>
      </c>
      <c r="FM44" s="37" t="str">
        <f t="shared" si="36"/>
        <v>Dem</v>
      </c>
      <c r="FN44" s="37" t="str">
        <f t="shared" si="36"/>
        <v>Man</v>
      </c>
      <c r="FO44" s="37" t="str">
        <f t="shared" si="36"/>
        <v>Es</v>
      </c>
      <c r="FP44" s="37" t="str">
        <f t="shared" si="36"/>
        <v>Nicht</v>
      </c>
      <c r="FQ44" s="37" t="str">
        <f t="shared" si="36"/>
        <v>Recht</v>
      </c>
      <c r="FR44" s="37" t="str">
        <f t="shared" si="36"/>
        <v>Machen</v>
      </c>
      <c r="FS44" s="38" t="str">
        <f t="shared" si="36"/>
        <v>Konnte.</v>
      </c>
      <c r="FT44" s="39">
        <v>1</v>
      </c>
      <c r="FU44" s="39">
        <v>0</v>
      </c>
      <c r="FV44" s="39">
        <v>1</v>
      </c>
      <c r="FW44" s="39">
        <v>0</v>
      </c>
      <c r="FX44" s="39">
        <v>0</v>
      </c>
      <c r="FY44" s="39">
        <v>1</v>
      </c>
      <c r="FZ44" s="39">
        <v>0</v>
      </c>
      <c r="GA44" s="39">
        <v>0</v>
      </c>
      <c r="GB44" s="39">
        <v>0</v>
      </c>
      <c r="GC44" s="39">
        <v>1</v>
      </c>
      <c r="GD44" s="39">
        <v>0</v>
      </c>
      <c r="GE44" s="39">
        <v>0</v>
      </c>
      <c r="GF44" s="39">
        <v>0</v>
      </c>
      <c r="GG44" s="39">
        <v>0</v>
      </c>
      <c r="GH44" s="39">
        <v>0</v>
      </c>
      <c r="GI44" s="39">
        <v>0</v>
      </c>
      <c r="GJ44" s="40">
        <v>0</v>
      </c>
      <c r="GK44" s="39">
        <f t="shared" ref="GK44:HA44" si="37">IF(FT44=FT45,1,0)</f>
        <v>0</v>
      </c>
      <c r="GL44" s="39">
        <f t="shared" si="37"/>
        <v>1</v>
      </c>
      <c r="GM44" s="39">
        <f t="shared" si="37"/>
        <v>0</v>
      </c>
      <c r="GN44" s="39">
        <f t="shared" si="37"/>
        <v>1</v>
      </c>
      <c r="GO44" s="39">
        <f t="shared" si="37"/>
        <v>1</v>
      </c>
      <c r="GP44" s="39">
        <f t="shared" si="37"/>
        <v>0</v>
      </c>
      <c r="GQ44" s="39">
        <f t="shared" si="37"/>
        <v>1</v>
      </c>
      <c r="GR44" s="39">
        <f t="shared" si="37"/>
        <v>1</v>
      </c>
      <c r="GS44" s="39">
        <f t="shared" si="37"/>
        <v>1</v>
      </c>
      <c r="GT44" s="39">
        <f t="shared" si="37"/>
        <v>0</v>
      </c>
      <c r="GU44" s="39">
        <f t="shared" si="37"/>
        <v>1</v>
      </c>
      <c r="GV44" s="39">
        <f t="shared" si="37"/>
        <v>1</v>
      </c>
      <c r="GW44" s="39">
        <f t="shared" si="37"/>
        <v>1</v>
      </c>
      <c r="GX44" s="39">
        <f t="shared" si="37"/>
        <v>1</v>
      </c>
      <c r="GY44" s="39">
        <f t="shared" si="37"/>
        <v>1</v>
      </c>
      <c r="GZ44" s="39">
        <f t="shared" si="37"/>
        <v>1</v>
      </c>
      <c r="HA44" s="40">
        <f t="shared" si="37"/>
        <v>1</v>
      </c>
    </row>
    <row r="45" spans="1:209" ht="18" x14ac:dyDescent="0.35">
      <c r="A45" s="203"/>
      <c r="B45" s="128"/>
      <c r="C45" s="129" t="str">
        <f>FC46</f>
        <v>„was</v>
      </c>
      <c r="D45" s="129"/>
      <c r="E45" s="129"/>
      <c r="F45" s="129"/>
      <c r="G45" s="129"/>
      <c r="H45" s="129"/>
      <c r="I45" s="129"/>
      <c r="J45" s="129"/>
      <c r="K45" s="129" t="str">
        <f>FD46</f>
        <v>glauben</v>
      </c>
      <c r="L45" s="129"/>
      <c r="M45" s="129"/>
      <c r="N45" s="129"/>
      <c r="O45" s="129"/>
      <c r="P45" s="129"/>
      <c r="Q45" s="129"/>
      <c r="R45" s="129"/>
      <c r="S45" s="129"/>
      <c r="T45" s="129"/>
      <c r="U45" s="129"/>
      <c r="V45" s="129"/>
      <c r="W45" s="129" t="str">
        <f>FE46</f>
        <v>sie</v>
      </c>
      <c r="X45" s="129"/>
      <c r="Y45" s="129"/>
      <c r="Z45" s="129"/>
      <c r="AA45" s="129"/>
      <c r="AB45" s="129" t="str">
        <f>FF46</f>
        <v>denn,</v>
      </c>
      <c r="AC45" s="129"/>
      <c r="AD45" s="129"/>
      <c r="AE45" s="129"/>
      <c r="AF45" s="129"/>
      <c r="AG45" s="129"/>
      <c r="AH45" s="129"/>
      <c r="AI45" s="129"/>
      <c r="AJ45" s="129"/>
      <c r="AK45" s="129" t="str">
        <f>FG46</f>
        <v>wer</v>
      </c>
      <c r="AL45" s="129"/>
      <c r="AM45" s="129"/>
      <c r="AN45" s="129"/>
      <c r="AO45" s="129"/>
      <c r="AP45" s="129"/>
      <c r="AQ45" s="129" t="str">
        <f>FH46</f>
        <v>sie</v>
      </c>
      <c r="AR45" s="129"/>
      <c r="AS45" s="129"/>
      <c r="AT45" s="129"/>
      <c r="AU45" s="129"/>
      <c r="AV45" s="129" t="str">
        <f>FI46</f>
        <v>sind?“,</v>
      </c>
      <c r="AW45" s="129"/>
      <c r="AX45" s="129"/>
      <c r="AY45" s="129"/>
      <c r="AZ45" s="129"/>
      <c r="BA45" s="129"/>
      <c r="BB45" s="129"/>
      <c r="BC45" s="129"/>
      <c r="BD45" s="129"/>
      <c r="BE45" s="129"/>
      <c r="BF45" s="129" t="str">
        <f>FJ46</f>
        <v>rief</v>
      </c>
      <c r="BG45" s="129"/>
      <c r="BH45" s="129"/>
      <c r="BI45" s="129"/>
      <c r="BJ45" s="129"/>
      <c r="BK45" s="129"/>
      <c r="BL45" s="129" t="str">
        <f>FK46</f>
        <v>der</v>
      </c>
      <c r="BM45" s="129"/>
      <c r="BN45" s="129"/>
      <c r="BO45" s="129"/>
      <c r="BP45" s="129"/>
      <c r="BQ45" s="129"/>
      <c r="BR45" s="129" t="str">
        <f>FL46</f>
        <v>eingebildete,</v>
      </c>
      <c r="BS45" s="129"/>
      <c r="BT45" s="129"/>
      <c r="BU45" s="129"/>
      <c r="BV45" s="129"/>
      <c r="BW45" s="129"/>
      <c r="BX45" s="129"/>
      <c r="BY45" s="129"/>
      <c r="BZ45" s="129"/>
      <c r="CA45" s="129"/>
      <c r="CB45" s="129"/>
      <c r="CC45" s="129"/>
      <c r="CD45" s="129"/>
      <c r="CE45" s="129"/>
      <c r="CF45" s="129"/>
      <c r="CG45" s="129"/>
      <c r="CH45" s="129"/>
      <c r="CI45" s="129" t="str">
        <f>FM46</f>
        <v>dem</v>
      </c>
      <c r="CJ45" s="129"/>
      <c r="CK45" s="129"/>
      <c r="CL45" s="129"/>
      <c r="CM45" s="129"/>
      <c r="CN45" s="129"/>
      <c r="CO45" s="129"/>
      <c r="CP45" s="129" t="str">
        <f>FN46</f>
        <v>man</v>
      </c>
      <c r="CQ45" s="129"/>
      <c r="CR45" s="129"/>
      <c r="CS45" s="129"/>
      <c r="CT45" s="129"/>
      <c r="CU45" s="129"/>
      <c r="CV45" s="129" t="str">
        <f>FO46</f>
        <v>es</v>
      </c>
      <c r="CW45" s="129"/>
      <c r="CX45" s="129"/>
      <c r="CY45" s="129"/>
      <c r="CZ45" s="129" t="str">
        <f>FP46</f>
        <v>nicht</v>
      </c>
      <c r="DA45" s="129"/>
      <c r="DB45" s="129"/>
      <c r="DC45" s="129"/>
      <c r="DD45" s="129"/>
      <c r="DE45" s="129"/>
      <c r="DF45" s="129"/>
      <c r="DG45" s="129" t="str">
        <f>FQ46</f>
        <v>recht</v>
      </c>
      <c r="DH45" s="129"/>
      <c r="DI45" s="129"/>
      <c r="DJ45" s="129"/>
      <c r="DK45" s="129"/>
      <c r="DL45" s="129"/>
      <c r="DM45" s="129"/>
      <c r="DN45" s="129" t="str">
        <f>FR46</f>
        <v>machen</v>
      </c>
      <c r="DO45" s="129"/>
      <c r="DP45" s="129"/>
      <c r="DQ45" s="129"/>
      <c r="DR45" s="129"/>
      <c r="DS45" s="129"/>
      <c r="DT45" s="129"/>
      <c r="DU45" s="129"/>
      <c r="DV45" s="129"/>
      <c r="DW45" s="129"/>
      <c r="DX45" s="129" t="str">
        <f>FS46</f>
        <v>konnte.</v>
      </c>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30"/>
      <c r="EU45" s="31"/>
      <c r="EV45" s="32"/>
      <c r="EW45" s="49"/>
      <c r="EX45" s="49"/>
      <c r="EY45" s="49"/>
      <c r="EZ45" s="49"/>
      <c r="FA45" s="136">
        <f>IF(SUM($FT45:$GJ45)=0,0,1)</f>
        <v>0</v>
      </c>
      <c r="FB45" s="57">
        <f>IF(FA45=0,A44,"")</f>
        <v>10</v>
      </c>
      <c r="FC45" s="58" t="s">
        <v>0</v>
      </c>
      <c r="FD45" s="58" t="s">
        <v>1</v>
      </c>
      <c r="FE45" s="58" t="s">
        <v>2</v>
      </c>
      <c r="FF45" s="58" t="s">
        <v>3</v>
      </c>
      <c r="FG45" s="58" t="s">
        <v>4</v>
      </c>
      <c r="FH45" s="58" t="s">
        <v>2</v>
      </c>
      <c r="FI45" s="58" t="s">
        <v>5</v>
      </c>
      <c r="FJ45" s="58" t="s">
        <v>6</v>
      </c>
      <c r="FK45" s="58" t="s">
        <v>7</v>
      </c>
      <c r="FL45" s="58" t="s">
        <v>8</v>
      </c>
      <c r="FM45" s="58" t="s">
        <v>110</v>
      </c>
      <c r="FN45" s="58" t="s">
        <v>285</v>
      </c>
      <c r="FO45" s="58" t="s">
        <v>29</v>
      </c>
      <c r="FP45" s="58" t="s">
        <v>286</v>
      </c>
      <c r="FQ45" s="58" t="s">
        <v>12</v>
      </c>
      <c r="FR45" s="58" t="s">
        <v>287</v>
      </c>
      <c r="FS45" s="59" t="s">
        <v>288</v>
      </c>
      <c r="FT45" s="39">
        <f t="shared" ref="FT45:GJ45" si="38">IF(FT46,1,0)</f>
        <v>0</v>
      </c>
      <c r="FU45" s="39">
        <f t="shared" si="38"/>
        <v>0</v>
      </c>
      <c r="FV45" s="39">
        <f t="shared" si="38"/>
        <v>0</v>
      </c>
      <c r="FW45" s="39">
        <f t="shared" si="38"/>
        <v>0</v>
      </c>
      <c r="FX45" s="39">
        <f t="shared" si="38"/>
        <v>0</v>
      </c>
      <c r="FY45" s="39">
        <f t="shared" si="38"/>
        <v>0</v>
      </c>
      <c r="FZ45" s="39">
        <f t="shared" si="38"/>
        <v>0</v>
      </c>
      <c r="GA45" s="39">
        <f t="shared" si="38"/>
        <v>0</v>
      </c>
      <c r="GB45" s="39">
        <f t="shared" si="38"/>
        <v>0</v>
      </c>
      <c r="GC45" s="39">
        <f t="shared" si="38"/>
        <v>0</v>
      </c>
      <c r="GD45" s="39">
        <f t="shared" si="38"/>
        <v>0</v>
      </c>
      <c r="GE45" s="39">
        <f t="shared" si="38"/>
        <v>0</v>
      </c>
      <c r="GF45" s="39">
        <f t="shared" si="38"/>
        <v>0</v>
      </c>
      <c r="GG45" s="39">
        <f t="shared" si="38"/>
        <v>0</v>
      </c>
      <c r="GH45" s="39">
        <f t="shared" si="38"/>
        <v>0</v>
      </c>
      <c r="GI45" s="39">
        <f t="shared" si="38"/>
        <v>0</v>
      </c>
      <c r="GJ45" s="40">
        <f t="shared" si="38"/>
        <v>0</v>
      </c>
    </row>
    <row r="46" spans="1:209" ht="18" x14ac:dyDescent="0.35">
      <c r="A46" s="20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29"/>
      <c r="EP46" s="129"/>
      <c r="EQ46" s="129"/>
      <c r="ER46" s="129"/>
      <c r="ES46" s="129"/>
      <c r="ET46" s="130"/>
      <c r="EU46" s="31"/>
      <c r="EV46" s="32"/>
      <c r="EW46" s="49"/>
      <c r="EX46" s="49"/>
      <c r="EY46" s="49"/>
      <c r="EZ46" s="49"/>
      <c r="FA46" s="136"/>
      <c r="FB46" s="57"/>
      <c r="FC46" s="37" t="str">
        <f t="shared" ref="FC46:FS46" si="39">IF(FT45=1,FC44,FC45)</f>
        <v>„was</v>
      </c>
      <c r="FD46" s="37" t="str">
        <f t="shared" si="39"/>
        <v>glauben</v>
      </c>
      <c r="FE46" s="37" t="str">
        <f t="shared" si="39"/>
        <v>sie</v>
      </c>
      <c r="FF46" s="37" t="str">
        <f t="shared" si="39"/>
        <v>denn,</v>
      </c>
      <c r="FG46" s="37" t="str">
        <f t="shared" si="39"/>
        <v>wer</v>
      </c>
      <c r="FH46" s="37" t="str">
        <f t="shared" si="39"/>
        <v>sie</v>
      </c>
      <c r="FI46" s="37" t="str">
        <f t="shared" si="39"/>
        <v>sind?“,</v>
      </c>
      <c r="FJ46" s="37" t="str">
        <f t="shared" si="39"/>
        <v>rief</v>
      </c>
      <c r="FK46" s="37" t="str">
        <f t="shared" si="39"/>
        <v>der</v>
      </c>
      <c r="FL46" s="37" t="str">
        <f t="shared" si="39"/>
        <v>eingebildete,</v>
      </c>
      <c r="FM46" s="37" t="str">
        <f t="shared" si="39"/>
        <v>dem</v>
      </c>
      <c r="FN46" s="37" t="str">
        <f t="shared" si="39"/>
        <v>man</v>
      </c>
      <c r="FO46" s="37" t="str">
        <f t="shared" si="39"/>
        <v>es</v>
      </c>
      <c r="FP46" s="37" t="str">
        <f t="shared" si="39"/>
        <v>nicht</v>
      </c>
      <c r="FQ46" s="37" t="str">
        <f t="shared" si="39"/>
        <v>recht</v>
      </c>
      <c r="FR46" s="37" t="str">
        <f t="shared" si="39"/>
        <v>machen</v>
      </c>
      <c r="FS46" s="37" t="str">
        <f t="shared" si="39"/>
        <v>konnte.</v>
      </c>
      <c r="FT46" s="35" t="b">
        <v>0</v>
      </c>
      <c r="FU46" s="35"/>
      <c r="FV46" s="35"/>
      <c r="FW46" s="35"/>
      <c r="FX46" s="35"/>
      <c r="FY46" s="35"/>
      <c r="FZ46" s="35"/>
      <c r="GA46" s="35"/>
      <c r="GB46" s="35"/>
      <c r="GC46" s="35"/>
      <c r="GD46" s="35"/>
      <c r="GE46" s="35"/>
      <c r="GF46" s="35"/>
      <c r="GG46" s="35"/>
      <c r="GH46" s="35"/>
      <c r="GI46" s="35"/>
      <c r="GJ46" s="35"/>
    </row>
    <row r="47" spans="1:209" ht="9.9" customHeight="1" x14ac:dyDescent="0.35">
      <c r="A47" s="203"/>
      <c r="B47" s="131"/>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2"/>
      <c r="EP47" s="132"/>
      <c r="EQ47" s="132"/>
      <c r="ER47" s="132"/>
      <c r="ES47" s="132"/>
      <c r="ET47" s="133"/>
      <c r="EU47" s="31"/>
      <c r="EV47" s="32"/>
      <c r="EW47" s="49"/>
      <c r="EX47" s="49"/>
      <c r="EY47" s="49"/>
      <c r="EZ47" s="49"/>
      <c r="FA47" s="136"/>
      <c r="FB47" s="57"/>
      <c r="FT47" s="37"/>
      <c r="FU47" s="37"/>
      <c r="FV47" s="37"/>
      <c r="FW47" s="37"/>
      <c r="FX47" s="37"/>
      <c r="FY47" s="37"/>
      <c r="FZ47" s="37"/>
      <c r="GA47" s="37"/>
      <c r="GB47" s="37"/>
      <c r="GC47" s="37"/>
      <c r="GD47" s="37"/>
      <c r="GY47" s="37" t="s">
        <v>153</v>
      </c>
      <c r="GZ47" s="37" t="s">
        <v>153</v>
      </c>
      <c r="HA47" s="38" t="s">
        <v>153</v>
      </c>
    </row>
    <row r="48" spans="1:209" ht="9.9" customHeight="1" x14ac:dyDescent="0.35">
      <c r="A48" s="203">
        <v>11</v>
      </c>
      <c r="B48" s="122"/>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23"/>
      <c r="DI48" s="123"/>
      <c r="DJ48" s="123"/>
      <c r="DK48" s="123"/>
      <c r="DL48" s="123"/>
      <c r="DM48" s="123"/>
      <c r="DN48" s="123"/>
      <c r="DO48" s="123"/>
      <c r="DP48" s="123"/>
      <c r="DQ48" s="123"/>
      <c r="DR48" s="123"/>
      <c r="DS48" s="123"/>
      <c r="DT48" s="123"/>
      <c r="DU48" s="123"/>
      <c r="DV48" s="123"/>
      <c r="DW48" s="123"/>
      <c r="DX48" s="123"/>
      <c r="DY48" s="123"/>
      <c r="DZ48" s="123"/>
      <c r="EA48" s="123"/>
      <c r="EB48" s="123"/>
      <c r="EC48" s="123"/>
      <c r="ED48" s="123"/>
      <c r="EE48" s="123"/>
      <c r="EF48" s="123"/>
      <c r="EG48" s="123"/>
      <c r="EH48" s="123"/>
      <c r="EI48" s="123"/>
      <c r="EJ48" s="123"/>
      <c r="EK48" s="123"/>
      <c r="EL48" s="123"/>
      <c r="EM48" s="123"/>
      <c r="EN48" s="123"/>
      <c r="EO48" s="123"/>
      <c r="EP48" s="123"/>
      <c r="EQ48" s="123"/>
      <c r="ER48" s="123"/>
      <c r="ES48" s="123"/>
      <c r="ET48" s="124"/>
      <c r="EU48" s="31"/>
      <c r="EV48" s="32"/>
      <c r="EW48" s="49"/>
      <c r="EX48" s="49"/>
      <c r="EY48" s="49"/>
      <c r="EZ48" s="49"/>
      <c r="FA48" s="136"/>
      <c r="FB48" s="57"/>
      <c r="FC48" s="37" t="str">
        <f t="shared" ref="FC48:FR48" si="40">IF(ISBLANK(FC49),"",PROPER(FC49))</f>
        <v>In</v>
      </c>
      <c r="FD48" s="37" t="str">
        <f t="shared" si="40"/>
        <v>Der</v>
      </c>
      <c r="FE48" s="37" t="str">
        <f t="shared" si="40"/>
        <v>Ausstellung</v>
      </c>
      <c r="FF48" s="37" t="str">
        <f t="shared" si="40"/>
        <v>Heimische</v>
      </c>
      <c r="FG48" s="37" t="str">
        <f t="shared" si="40"/>
        <v>Wälder</v>
      </c>
      <c r="FH48" s="37" t="str">
        <f t="shared" si="40"/>
        <v>Staunt</v>
      </c>
      <c r="FI48" s="37" t="str">
        <f t="shared" si="40"/>
        <v>Die</v>
      </c>
      <c r="FJ48" s="37" t="str">
        <f t="shared" si="40"/>
        <v>Besucherin</v>
      </c>
      <c r="FK48" s="37" t="str">
        <f t="shared" si="40"/>
        <v>Über</v>
      </c>
      <c r="FL48" s="37" t="str">
        <f t="shared" si="40"/>
        <v>Saftiges</v>
      </c>
      <c r="FM48" s="37" t="str">
        <f t="shared" si="40"/>
        <v>Grün</v>
      </c>
      <c r="FN48" s="37" t="str">
        <f t="shared" si="40"/>
        <v>Und</v>
      </c>
      <c r="FO48" s="37" t="str">
        <f t="shared" si="40"/>
        <v>Warmes</v>
      </c>
      <c r="FP48" s="37" t="str">
        <f t="shared" si="40"/>
        <v>Licht.</v>
      </c>
      <c r="FQ48" s="37" t="str">
        <f t="shared" si="40"/>
        <v/>
      </c>
      <c r="FR48" s="37" t="str">
        <f t="shared" si="40"/>
        <v/>
      </c>
      <c r="FT48" s="39">
        <v>1</v>
      </c>
      <c r="FU48" s="39">
        <v>0</v>
      </c>
      <c r="FV48" s="39">
        <v>1</v>
      </c>
      <c r="FW48" s="39">
        <v>1</v>
      </c>
      <c r="FX48" s="39">
        <v>1</v>
      </c>
      <c r="FY48" s="39">
        <v>0</v>
      </c>
      <c r="FZ48" s="39">
        <v>0</v>
      </c>
      <c r="GA48" s="39">
        <v>1</v>
      </c>
      <c r="GB48" s="39">
        <v>0</v>
      </c>
      <c r="GC48" s="39">
        <v>0</v>
      </c>
      <c r="GD48" s="39">
        <v>1</v>
      </c>
      <c r="GE48" s="39">
        <v>0</v>
      </c>
      <c r="GF48" s="39">
        <v>0</v>
      </c>
      <c r="GG48" s="39">
        <v>1</v>
      </c>
      <c r="GK48" s="39">
        <f t="shared" ref="GK48:GX48" si="41">IF(FT48=FT49,1,0)</f>
        <v>0</v>
      </c>
      <c r="GL48" s="39">
        <f t="shared" si="41"/>
        <v>1</v>
      </c>
      <c r="GM48" s="39">
        <f t="shared" si="41"/>
        <v>0</v>
      </c>
      <c r="GN48" s="39">
        <f t="shared" si="41"/>
        <v>0</v>
      </c>
      <c r="GO48" s="39">
        <f t="shared" si="41"/>
        <v>0</v>
      </c>
      <c r="GP48" s="39">
        <f t="shared" si="41"/>
        <v>1</v>
      </c>
      <c r="GQ48" s="39">
        <f t="shared" si="41"/>
        <v>1</v>
      </c>
      <c r="GR48" s="39">
        <f t="shared" si="41"/>
        <v>0</v>
      </c>
      <c r="GS48" s="39">
        <f t="shared" si="41"/>
        <v>1</v>
      </c>
      <c r="GT48" s="39">
        <f t="shared" si="41"/>
        <v>1</v>
      </c>
      <c r="GU48" s="39">
        <f t="shared" si="41"/>
        <v>0</v>
      </c>
      <c r="GV48" s="39">
        <f t="shared" si="41"/>
        <v>1</v>
      </c>
      <c r="GW48" s="39">
        <f t="shared" si="41"/>
        <v>1</v>
      </c>
      <c r="GX48" s="39">
        <f t="shared" si="41"/>
        <v>0</v>
      </c>
    </row>
    <row r="49" spans="1:209" ht="18" x14ac:dyDescent="0.35">
      <c r="A49" s="203"/>
      <c r="B49" s="122"/>
      <c r="C49" s="123" t="str">
        <f>FC50</f>
        <v>in</v>
      </c>
      <c r="D49" s="123"/>
      <c r="E49" s="123"/>
      <c r="F49" s="123"/>
      <c r="G49" s="123" t="str">
        <f>FD50</f>
        <v>der</v>
      </c>
      <c r="H49" s="123"/>
      <c r="I49" s="123"/>
      <c r="J49" s="123"/>
      <c r="K49" s="123"/>
      <c r="L49" s="123"/>
      <c r="M49" s="123" t="str">
        <f>FE50</f>
        <v>ausstellung</v>
      </c>
      <c r="N49" s="123"/>
      <c r="O49" s="123"/>
      <c r="P49" s="123"/>
      <c r="Q49" s="123"/>
      <c r="R49" s="123"/>
      <c r="S49" s="123"/>
      <c r="T49" s="123"/>
      <c r="U49" s="123"/>
      <c r="V49" s="123"/>
      <c r="W49" s="123"/>
      <c r="X49" s="123"/>
      <c r="Y49" s="123"/>
      <c r="Z49" s="123"/>
      <c r="AA49" s="123"/>
      <c r="AB49" s="123"/>
      <c r="AC49" s="123" t="str">
        <f>FF50</f>
        <v>heimische</v>
      </c>
      <c r="AD49" s="123"/>
      <c r="AE49" s="123"/>
      <c r="AF49" s="123"/>
      <c r="AG49" s="123"/>
      <c r="AH49" s="123"/>
      <c r="AI49" s="123"/>
      <c r="AJ49" s="123"/>
      <c r="AK49" s="123"/>
      <c r="AL49" s="123"/>
      <c r="AM49" s="123"/>
      <c r="AN49" s="123"/>
      <c r="AO49" s="123"/>
      <c r="AP49" s="123"/>
      <c r="AQ49" s="123" t="str">
        <f>FG50</f>
        <v>wälder</v>
      </c>
      <c r="AR49" s="123"/>
      <c r="AS49" s="123"/>
      <c r="AT49" s="123"/>
      <c r="AU49" s="123"/>
      <c r="AV49" s="123"/>
      <c r="AW49" s="123"/>
      <c r="AX49" s="123"/>
      <c r="AY49" s="123"/>
      <c r="AZ49" s="123"/>
      <c r="BA49" s="123" t="str">
        <f>FH50</f>
        <v>staunt</v>
      </c>
      <c r="BB49" s="123"/>
      <c r="BC49" s="123"/>
      <c r="BD49" s="123"/>
      <c r="BE49" s="123"/>
      <c r="BF49" s="123"/>
      <c r="BG49" s="123"/>
      <c r="BH49" s="123"/>
      <c r="BI49" s="123"/>
      <c r="BJ49" s="123" t="str">
        <f>FI50</f>
        <v>die</v>
      </c>
      <c r="BK49" s="123"/>
      <c r="BL49" s="123"/>
      <c r="BM49" s="123"/>
      <c r="BN49" s="123"/>
      <c r="BO49" s="123" t="str">
        <f>FJ50</f>
        <v>besucherin</v>
      </c>
      <c r="BP49" s="123"/>
      <c r="BQ49" s="123"/>
      <c r="BR49" s="123"/>
      <c r="BS49" s="123"/>
      <c r="BT49" s="123"/>
      <c r="BU49" s="123"/>
      <c r="BV49" s="123"/>
      <c r="BW49" s="123"/>
      <c r="BX49" s="123"/>
      <c r="BY49" s="123"/>
      <c r="BZ49" s="123"/>
      <c r="CA49" s="123"/>
      <c r="CB49" s="123"/>
      <c r="CC49" s="123"/>
      <c r="CD49" s="123" t="str">
        <f>FK50</f>
        <v>über</v>
      </c>
      <c r="CE49" s="123"/>
      <c r="CF49" s="123"/>
      <c r="CG49" s="123"/>
      <c r="CH49" s="123"/>
      <c r="CI49" s="123"/>
      <c r="CJ49" s="123"/>
      <c r="CK49" s="123" t="str">
        <f>FL50</f>
        <v>saftiges</v>
      </c>
      <c r="CL49" s="123"/>
      <c r="CM49" s="123"/>
      <c r="CN49" s="123"/>
      <c r="CO49" s="123"/>
      <c r="CP49" s="123"/>
      <c r="CQ49" s="123"/>
      <c r="CR49" s="123"/>
      <c r="CS49" s="123"/>
      <c r="CT49" s="123"/>
      <c r="CU49" s="123"/>
      <c r="CV49" s="123" t="str">
        <f>FM50</f>
        <v>grün</v>
      </c>
      <c r="CW49" s="123"/>
      <c r="CX49" s="123"/>
      <c r="CY49" s="123"/>
      <c r="CZ49" s="123"/>
      <c r="DA49" s="123"/>
      <c r="DB49" s="123"/>
      <c r="DC49" s="123" t="str">
        <f>FN50</f>
        <v>und</v>
      </c>
      <c r="DD49" s="123"/>
      <c r="DE49" s="123"/>
      <c r="DF49" s="123"/>
      <c r="DG49" s="123"/>
      <c r="DH49" s="123"/>
      <c r="DI49" s="123" t="str">
        <f>FO50</f>
        <v>warmes</v>
      </c>
      <c r="DJ49" s="123"/>
      <c r="DK49" s="123"/>
      <c r="DL49" s="123"/>
      <c r="DM49" s="123"/>
      <c r="DN49" s="123"/>
      <c r="DO49" s="123"/>
      <c r="DP49" s="123"/>
      <c r="DQ49" s="123"/>
      <c r="DR49" s="123"/>
      <c r="DS49" s="123"/>
      <c r="DT49" s="123"/>
      <c r="DU49" s="123" t="str">
        <f>FP50</f>
        <v>licht.</v>
      </c>
      <c r="DV49" s="123"/>
      <c r="DW49" s="123"/>
      <c r="DX49" s="123"/>
      <c r="DY49" s="123"/>
      <c r="DZ49" s="123"/>
      <c r="EA49" s="123"/>
      <c r="EB49" s="123"/>
      <c r="EC49" s="123"/>
      <c r="ED49" s="123"/>
      <c r="EE49" s="123"/>
      <c r="EF49" s="123"/>
      <c r="EG49" s="123"/>
      <c r="EH49" s="123"/>
      <c r="EI49" s="123"/>
      <c r="EJ49" s="123"/>
      <c r="EK49" s="123"/>
      <c r="EL49" s="123"/>
      <c r="EM49" s="123"/>
      <c r="EN49" s="123"/>
      <c r="EO49" s="123"/>
      <c r="EP49" s="123"/>
      <c r="EQ49" s="123"/>
      <c r="ER49" s="123"/>
      <c r="ES49" s="123"/>
      <c r="ET49" s="124"/>
      <c r="EU49" s="31"/>
      <c r="EV49" s="32"/>
      <c r="EW49" s="49"/>
      <c r="EX49" s="49"/>
      <c r="EY49" s="49"/>
      <c r="EZ49" s="49"/>
      <c r="FA49" s="136">
        <f>IF(SUM($FT49:$GJ49)=0,0,1)</f>
        <v>0</v>
      </c>
      <c r="FB49" s="57">
        <f>IF(FA49=0,A48,"")</f>
        <v>11</v>
      </c>
      <c r="FC49" s="58" t="s">
        <v>13</v>
      </c>
      <c r="FD49" s="58" t="s">
        <v>7</v>
      </c>
      <c r="FE49" s="58" t="s">
        <v>14</v>
      </c>
      <c r="FF49" s="58" t="s">
        <v>15</v>
      </c>
      <c r="FG49" s="58" t="s">
        <v>16</v>
      </c>
      <c r="FH49" s="58" t="s">
        <v>17</v>
      </c>
      <c r="FI49" s="58" t="s">
        <v>18</v>
      </c>
      <c r="FJ49" s="58" t="s">
        <v>19</v>
      </c>
      <c r="FK49" s="58" t="s">
        <v>20</v>
      </c>
      <c r="FL49" s="58" t="s">
        <v>21</v>
      </c>
      <c r="FM49" s="58" t="s">
        <v>22</v>
      </c>
      <c r="FN49" s="58" t="s">
        <v>23</v>
      </c>
      <c r="FO49" s="58" t="s">
        <v>24</v>
      </c>
      <c r="FP49" s="58" t="s">
        <v>25</v>
      </c>
      <c r="FQ49" s="58"/>
      <c r="FR49" s="58"/>
      <c r="FS49" s="59"/>
      <c r="FT49" s="39">
        <f t="shared" ref="FT49:GG49" si="42">IF(FT50,1,0)</f>
        <v>0</v>
      </c>
      <c r="FU49" s="39">
        <f t="shared" si="42"/>
        <v>0</v>
      </c>
      <c r="FV49" s="39">
        <f t="shared" si="42"/>
        <v>0</v>
      </c>
      <c r="FW49" s="39">
        <f t="shared" si="42"/>
        <v>0</v>
      </c>
      <c r="FX49" s="39">
        <f t="shared" si="42"/>
        <v>0</v>
      </c>
      <c r="FY49" s="39">
        <f t="shared" si="42"/>
        <v>0</v>
      </c>
      <c r="FZ49" s="39">
        <f t="shared" si="42"/>
        <v>0</v>
      </c>
      <c r="GA49" s="39">
        <f t="shared" si="42"/>
        <v>0</v>
      </c>
      <c r="GB49" s="39">
        <f t="shared" si="42"/>
        <v>0</v>
      </c>
      <c r="GC49" s="39">
        <f t="shared" si="42"/>
        <v>0</v>
      </c>
      <c r="GD49" s="39">
        <f t="shared" si="42"/>
        <v>0</v>
      </c>
      <c r="GE49" s="39">
        <f t="shared" si="42"/>
        <v>0</v>
      </c>
      <c r="GF49" s="39">
        <f t="shared" si="42"/>
        <v>0</v>
      </c>
      <c r="GG49" s="39">
        <f t="shared" si="42"/>
        <v>0</v>
      </c>
    </row>
    <row r="50" spans="1:209" ht="18" x14ac:dyDescent="0.35">
      <c r="A50" s="203"/>
      <c r="B50" s="122"/>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23"/>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23"/>
      <c r="DI50" s="123"/>
      <c r="DJ50" s="123"/>
      <c r="DK50" s="123"/>
      <c r="DL50" s="123"/>
      <c r="DM50" s="123"/>
      <c r="DN50" s="123"/>
      <c r="DO50" s="123"/>
      <c r="DP50" s="123"/>
      <c r="DQ50" s="123"/>
      <c r="DR50" s="123"/>
      <c r="DS50" s="123"/>
      <c r="DT50" s="123"/>
      <c r="DU50" s="123"/>
      <c r="DV50" s="123"/>
      <c r="DW50" s="123"/>
      <c r="DX50" s="123"/>
      <c r="DY50" s="123"/>
      <c r="DZ50" s="123"/>
      <c r="EA50" s="123"/>
      <c r="EB50" s="123"/>
      <c r="EC50" s="123"/>
      <c r="ED50" s="123"/>
      <c r="EE50" s="123"/>
      <c r="EF50" s="123"/>
      <c r="EG50" s="123"/>
      <c r="EH50" s="123"/>
      <c r="EI50" s="123"/>
      <c r="EJ50" s="123"/>
      <c r="EK50" s="123"/>
      <c r="EL50" s="123"/>
      <c r="EM50" s="123"/>
      <c r="EN50" s="123"/>
      <c r="EO50" s="123"/>
      <c r="EP50" s="123"/>
      <c r="EQ50" s="123"/>
      <c r="ER50" s="123"/>
      <c r="ES50" s="123"/>
      <c r="ET50" s="124"/>
      <c r="EU50" s="31"/>
      <c r="EV50" s="32"/>
      <c r="EW50" s="49"/>
      <c r="EX50" s="49"/>
      <c r="EY50" s="49"/>
      <c r="EZ50" s="49"/>
      <c r="FA50" s="136"/>
      <c r="FB50" s="57"/>
      <c r="FC50" s="37" t="str">
        <f t="shared" ref="FC50:FP50" si="43">IF(FT49=1,FC48,FC49)</f>
        <v>in</v>
      </c>
      <c r="FD50" s="37" t="str">
        <f t="shared" si="43"/>
        <v>der</v>
      </c>
      <c r="FE50" s="37" t="str">
        <f t="shared" si="43"/>
        <v>ausstellung</v>
      </c>
      <c r="FF50" s="37" t="str">
        <f t="shared" si="43"/>
        <v>heimische</v>
      </c>
      <c r="FG50" s="37" t="str">
        <f t="shared" si="43"/>
        <v>wälder</v>
      </c>
      <c r="FH50" s="37" t="str">
        <f t="shared" si="43"/>
        <v>staunt</v>
      </c>
      <c r="FI50" s="37" t="str">
        <f t="shared" si="43"/>
        <v>die</v>
      </c>
      <c r="FJ50" s="37" t="str">
        <f t="shared" si="43"/>
        <v>besucherin</v>
      </c>
      <c r="FK50" s="37" t="str">
        <f t="shared" si="43"/>
        <v>über</v>
      </c>
      <c r="FL50" s="37" t="str">
        <f t="shared" si="43"/>
        <v>saftiges</v>
      </c>
      <c r="FM50" s="37" t="str">
        <f t="shared" si="43"/>
        <v>grün</v>
      </c>
      <c r="FN50" s="37" t="str">
        <f t="shared" si="43"/>
        <v>und</v>
      </c>
      <c r="FO50" s="37" t="str">
        <f t="shared" si="43"/>
        <v>warmes</v>
      </c>
      <c r="FP50" s="37" t="str">
        <f t="shared" si="43"/>
        <v>licht.</v>
      </c>
      <c r="FS50" s="39"/>
      <c r="FT50" s="35" t="b">
        <v>0</v>
      </c>
      <c r="FU50" s="35"/>
      <c r="FV50" s="35"/>
      <c r="FW50" s="35"/>
      <c r="FX50" s="35"/>
      <c r="FY50" s="35"/>
      <c r="FZ50" s="35"/>
      <c r="GA50" s="35"/>
      <c r="GB50" s="35"/>
      <c r="GC50" s="35"/>
      <c r="GD50" s="35"/>
      <c r="GE50" s="35"/>
      <c r="GF50" s="35"/>
      <c r="GG50" s="35"/>
    </row>
    <row r="51" spans="1:209" ht="9.9" customHeight="1" x14ac:dyDescent="0.35">
      <c r="A51" s="203"/>
      <c r="B51" s="122"/>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23"/>
      <c r="DI51" s="123"/>
      <c r="DJ51" s="123"/>
      <c r="DK51" s="123"/>
      <c r="DL51" s="123"/>
      <c r="DM51" s="123"/>
      <c r="DN51" s="123"/>
      <c r="DO51" s="123"/>
      <c r="DP51" s="123"/>
      <c r="DQ51" s="123"/>
      <c r="DR51" s="123"/>
      <c r="DS51" s="123"/>
      <c r="DT51" s="123"/>
      <c r="DU51" s="123"/>
      <c r="DV51" s="123"/>
      <c r="DW51" s="123"/>
      <c r="DX51" s="123"/>
      <c r="DY51" s="123"/>
      <c r="DZ51" s="123"/>
      <c r="EA51" s="123"/>
      <c r="EB51" s="123"/>
      <c r="EC51" s="123"/>
      <c r="ED51" s="123"/>
      <c r="EE51" s="123"/>
      <c r="EF51" s="123"/>
      <c r="EG51" s="123"/>
      <c r="EH51" s="123"/>
      <c r="EI51" s="123"/>
      <c r="EJ51" s="123"/>
      <c r="EK51" s="123"/>
      <c r="EL51" s="123"/>
      <c r="EM51" s="123"/>
      <c r="EN51" s="123"/>
      <c r="EO51" s="123"/>
      <c r="EP51" s="123"/>
      <c r="EQ51" s="123"/>
      <c r="ER51" s="123"/>
      <c r="ES51" s="123"/>
      <c r="ET51" s="124"/>
      <c r="EU51" s="31"/>
      <c r="EV51" s="32"/>
      <c r="EW51" s="49"/>
      <c r="EX51" s="49"/>
      <c r="EY51" s="49"/>
      <c r="EZ51" s="49"/>
      <c r="FA51" s="136"/>
      <c r="FB51" s="57"/>
      <c r="GW51" s="37" t="s">
        <v>153</v>
      </c>
      <c r="GX51" s="37" t="s">
        <v>153</v>
      </c>
      <c r="GY51" s="37" t="s">
        <v>153</v>
      </c>
      <c r="GZ51" s="37" t="s">
        <v>153</v>
      </c>
    </row>
    <row r="52" spans="1:209" ht="9.9" customHeight="1" x14ac:dyDescent="0.35">
      <c r="A52" s="203">
        <v>12</v>
      </c>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CG52" s="126"/>
      <c r="CH52" s="126"/>
      <c r="CI52" s="126"/>
      <c r="CJ52" s="126"/>
      <c r="CK52" s="126"/>
      <c r="CL52" s="126"/>
      <c r="CM52" s="126"/>
      <c r="CN52" s="126"/>
      <c r="CO52" s="126"/>
      <c r="CP52" s="126"/>
      <c r="CQ52" s="126"/>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6"/>
      <c r="DO52" s="126"/>
      <c r="DP52" s="126"/>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6"/>
      <c r="ET52" s="127"/>
      <c r="EU52" s="31"/>
      <c r="EV52" s="32"/>
      <c r="EW52" s="49"/>
      <c r="EX52" s="49"/>
      <c r="EY52" s="49"/>
      <c r="EZ52" s="49"/>
      <c r="FA52" s="136"/>
      <c r="FB52" s="57"/>
      <c r="FC52" s="37" t="str">
        <f t="shared" ref="FC52:FN52" si="44">IF(ISBLANK(FC53),"",PROPER(FC53))</f>
        <v>Auf</v>
      </c>
      <c r="FD52" s="37" t="str">
        <f t="shared" si="44"/>
        <v>Dem</v>
      </c>
      <c r="FE52" s="37" t="str">
        <f t="shared" si="44"/>
        <v>Flohmarkt</v>
      </c>
      <c r="FF52" s="37" t="str">
        <f t="shared" si="44"/>
        <v>Schaut</v>
      </c>
      <c r="FG52" s="37" t="str">
        <f t="shared" si="44"/>
        <v>Er</v>
      </c>
      <c r="FH52" s="37" t="str">
        <f t="shared" si="44"/>
        <v>Nach</v>
      </c>
      <c r="FI52" s="37" t="str">
        <f t="shared" si="44"/>
        <v>Billigem,</v>
      </c>
      <c r="FJ52" s="37" t="str">
        <f t="shared" si="44"/>
        <v>Das</v>
      </c>
      <c r="FK52" s="37" t="str">
        <f t="shared" si="44"/>
        <v>Er</v>
      </c>
      <c r="FL52" s="37" t="str">
        <f t="shared" si="44"/>
        <v>Sich</v>
      </c>
      <c r="FM52" s="37" t="str">
        <f t="shared" si="44"/>
        <v>Leisten</v>
      </c>
      <c r="FN52" s="37" t="str">
        <f t="shared" si="44"/>
        <v>Kann.</v>
      </c>
      <c r="FT52" s="39">
        <v>1</v>
      </c>
      <c r="FU52" s="39">
        <v>0</v>
      </c>
      <c r="FV52" s="39">
        <v>1</v>
      </c>
      <c r="FW52" s="39">
        <v>0</v>
      </c>
      <c r="FX52" s="39">
        <v>0</v>
      </c>
      <c r="FY52" s="39">
        <v>0</v>
      </c>
      <c r="FZ52" s="39">
        <v>1</v>
      </c>
      <c r="GA52" s="39">
        <v>0</v>
      </c>
      <c r="GB52" s="39">
        <v>0</v>
      </c>
      <c r="GC52" s="39">
        <v>0</v>
      </c>
      <c r="GD52" s="39">
        <v>0</v>
      </c>
      <c r="GE52" s="39">
        <v>0</v>
      </c>
      <c r="GK52" s="39">
        <f t="shared" ref="GK52:GV52" si="45">IF(FT52=FT53,1,0)</f>
        <v>0</v>
      </c>
      <c r="GL52" s="39">
        <f t="shared" si="45"/>
        <v>1</v>
      </c>
      <c r="GM52" s="39">
        <f t="shared" si="45"/>
        <v>0</v>
      </c>
      <c r="GN52" s="39">
        <f t="shared" si="45"/>
        <v>1</v>
      </c>
      <c r="GO52" s="39">
        <f t="shared" si="45"/>
        <v>1</v>
      </c>
      <c r="GP52" s="39">
        <f t="shared" si="45"/>
        <v>1</v>
      </c>
      <c r="GQ52" s="39">
        <f t="shared" si="45"/>
        <v>0</v>
      </c>
      <c r="GR52" s="39">
        <f t="shared" si="45"/>
        <v>1</v>
      </c>
      <c r="GS52" s="39">
        <f t="shared" si="45"/>
        <v>1</v>
      </c>
      <c r="GT52" s="39">
        <f t="shared" si="45"/>
        <v>1</v>
      </c>
      <c r="GU52" s="39">
        <f t="shared" si="45"/>
        <v>1</v>
      </c>
      <c r="GV52" s="39">
        <f t="shared" si="45"/>
        <v>1</v>
      </c>
    </row>
    <row r="53" spans="1:209" ht="18" x14ac:dyDescent="0.35">
      <c r="A53" s="203"/>
      <c r="B53" s="128"/>
      <c r="C53" s="129" t="str">
        <f>FC54</f>
        <v>auf</v>
      </c>
      <c r="D53" s="129"/>
      <c r="E53" s="129"/>
      <c r="F53" s="129"/>
      <c r="G53" s="129"/>
      <c r="H53" s="129" t="str">
        <f>FD54</f>
        <v>dem</v>
      </c>
      <c r="I53" s="129"/>
      <c r="J53" s="129"/>
      <c r="K53" s="129"/>
      <c r="L53" s="129"/>
      <c r="M53" s="129"/>
      <c r="N53" s="129"/>
      <c r="O53" s="129" t="str">
        <f>FE54</f>
        <v>flohmarkt</v>
      </c>
      <c r="P53" s="129"/>
      <c r="Q53" s="129"/>
      <c r="R53" s="129"/>
      <c r="S53" s="129"/>
      <c r="T53" s="129"/>
      <c r="U53" s="129"/>
      <c r="V53" s="129"/>
      <c r="W53" s="129"/>
      <c r="X53" s="129"/>
      <c r="Y53" s="129"/>
      <c r="Z53" s="129"/>
      <c r="AA53" s="129"/>
      <c r="AB53" s="129"/>
      <c r="AC53" s="129" t="str">
        <f>FF54</f>
        <v>schaut</v>
      </c>
      <c r="AD53" s="129"/>
      <c r="AE53" s="129"/>
      <c r="AF53" s="129"/>
      <c r="AG53" s="129"/>
      <c r="AH53" s="129"/>
      <c r="AI53" s="129"/>
      <c r="AJ53" s="129"/>
      <c r="AK53" s="129"/>
      <c r="AL53" s="129"/>
      <c r="AM53" s="129" t="str">
        <f>FG54</f>
        <v>er</v>
      </c>
      <c r="AN53" s="129"/>
      <c r="AO53" s="129"/>
      <c r="AP53" s="129"/>
      <c r="AQ53" s="129" t="str">
        <f>FH54</f>
        <v>nach</v>
      </c>
      <c r="AR53" s="129"/>
      <c r="AS53" s="129"/>
      <c r="AT53" s="129"/>
      <c r="AU53" s="129"/>
      <c r="AV53" s="129"/>
      <c r="AW53" s="129"/>
      <c r="AX53" s="129" t="str">
        <f>FI54</f>
        <v>billigem,</v>
      </c>
      <c r="AY53" s="129"/>
      <c r="AZ53" s="129"/>
      <c r="BA53" s="129"/>
      <c r="BB53" s="129"/>
      <c r="BC53" s="129"/>
      <c r="BD53" s="129"/>
      <c r="BE53" s="129"/>
      <c r="BF53" s="129"/>
      <c r="BG53" s="129"/>
      <c r="BH53" s="129"/>
      <c r="BI53" s="129"/>
      <c r="BJ53" s="129" t="str">
        <f>FJ54</f>
        <v>das</v>
      </c>
      <c r="BK53" s="129"/>
      <c r="BL53" s="129"/>
      <c r="BM53" s="129"/>
      <c r="BN53" s="129"/>
      <c r="BO53" s="129"/>
      <c r="BP53" s="129" t="str">
        <f>FK54</f>
        <v>er</v>
      </c>
      <c r="BQ53" s="129"/>
      <c r="BR53" s="129"/>
      <c r="BS53" s="129"/>
      <c r="BT53" s="129" t="str">
        <f>FL54</f>
        <v>sich</v>
      </c>
      <c r="BU53" s="129"/>
      <c r="BV53" s="129"/>
      <c r="BW53" s="129"/>
      <c r="BX53" s="129"/>
      <c r="BY53" s="129"/>
      <c r="BZ53" s="129" t="str">
        <f>FM54</f>
        <v>leisten</v>
      </c>
      <c r="CA53" s="129"/>
      <c r="CB53" s="129"/>
      <c r="CC53" s="129"/>
      <c r="CD53" s="129"/>
      <c r="CE53" s="129"/>
      <c r="CF53" s="129"/>
      <c r="CG53" s="129"/>
      <c r="CH53" s="129"/>
      <c r="CI53" s="129"/>
      <c r="CJ53" s="129" t="str">
        <f>FN54</f>
        <v>kann.</v>
      </c>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29"/>
      <c r="EP53" s="129"/>
      <c r="EQ53" s="129"/>
      <c r="ER53" s="129"/>
      <c r="ES53" s="129"/>
      <c r="ET53" s="130"/>
      <c r="EU53" s="31"/>
      <c r="EV53" s="32"/>
      <c r="EW53" s="49"/>
      <c r="EX53" s="49"/>
      <c r="EY53" s="49"/>
      <c r="EZ53" s="49"/>
      <c r="FA53" s="136">
        <f>IF(SUM($FT53:$GJ53)=0,0,1)</f>
        <v>0</v>
      </c>
      <c r="FB53" s="57">
        <f>IF(FA53=0,A52,"")</f>
        <v>12</v>
      </c>
      <c r="FC53" s="58" t="s">
        <v>28</v>
      </c>
      <c r="FD53" s="58" t="s">
        <v>110</v>
      </c>
      <c r="FE53" s="58" t="s">
        <v>111</v>
      </c>
      <c r="FF53" s="58" t="s">
        <v>112</v>
      </c>
      <c r="FG53" s="58" t="s">
        <v>10</v>
      </c>
      <c r="FH53" s="58" t="s">
        <v>113</v>
      </c>
      <c r="FI53" s="58" t="s">
        <v>114</v>
      </c>
      <c r="FJ53" s="58" t="s">
        <v>115</v>
      </c>
      <c r="FK53" s="58" t="s">
        <v>10</v>
      </c>
      <c r="FL53" s="58" t="s">
        <v>64</v>
      </c>
      <c r="FM53" s="58" t="s">
        <v>116</v>
      </c>
      <c r="FN53" s="58" t="s">
        <v>117</v>
      </c>
      <c r="FO53" s="58"/>
      <c r="FP53" s="58"/>
      <c r="FQ53" s="58"/>
      <c r="FR53" s="58"/>
      <c r="FS53" s="59"/>
      <c r="FT53" s="39">
        <f t="shared" ref="FT53:GE53" si="46">IF(FT54,1,0)</f>
        <v>0</v>
      </c>
      <c r="FU53" s="39">
        <f t="shared" si="46"/>
        <v>0</v>
      </c>
      <c r="FV53" s="39">
        <f t="shared" si="46"/>
        <v>0</v>
      </c>
      <c r="FW53" s="39">
        <f t="shared" si="46"/>
        <v>0</v>
      </c>
      <c r="FX53" s="39">
        <f t="shared" si="46"/>
        <v>0</v>
      </c>
      <c r="FY53" s="39">
        <f t="shared" si="46"/>
        <v>0</v>
      </c>
      <c r="FZ53" s="39">
        <f t="shared" si="46"/>
        <v>0</v>
      </c>
      <c r="GA53" s="39">
        <f t="shared" si="46"/>
        <v>0</v>
      </c>
      <c r="GB53" s="39">
        <f t="shared" si="46"/>
        <v>0</v>
      </c>
      <c r="GC53" s="39">
        <f t="shared" si="46"/>
        <v>0</v>
      </c>
      <c r="GD53" s="39">
        <f t="shared" si="46"/>
        <v>0</v>
      </c>
      <c r="GE53" s="39">
        <f t="shared" si="46"/>
        <v>0</v>
      </c>
    </row>
    <row r="54" spans="1:209" ht="18" x14ac:dyDescent="0.35">
      <c r="A54" s="203"/>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c r="CL54" s="129"/>
      <c r="CM54" s="129"/>
      <c r="CN54" s="129"/>
      <c r="CO54" s="129"/>
      <c r="CP54" s="129"/>
      <c r="CQ54" s="129"/>
      <c r="CR54" s="129"/>
      <c r="CS54" s="129"/>
      <c r="CT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29"/>
      <c r="EP54" s="129"/>
      <c r="EQ54" s="129"/>
      <c r="ER54" s="129"/>
      <c r="ES54" s="129"/>
      <c r="ET54" s="130"/>
      <c r="EU54" s="31"/>
      <c r="EV54" s="32"/>
      <c r="EW54" s="49"/>
      <c r="EX54" s="49"/>
      <c r="EY54" s="49"/>
      <c r="EZ54" s="49"/>
      <c r="FA54" s="136"/>
      <c r="FB54" s="57"/>
      <c r="FC54" s="37" t="str">
        <f t="shared" ref="FC54:FN54" si="47">IF(FT53=1,FC52,FC53)</f>
        <v>auf</v>
      </c>
      <c r="FD54" s="37" t="str">
        <f t="shared" si="47"/>
        <v>dem</v>
      </c>
      <c r="FE54" s="37" t="str">
        <f t="shared" si="47"/>
        <v>flohmarkt</v>
      </c>
      <c r="FF54" s="37" t="str">
        <f t="shared" si="47"/>
        <v>schaut</v>
      </c>
      <c r="FG54" s="37" t="str">
        <f t="shared" si="47"/>
        <v>er</v>
      </c>
      <c r="FH54" s="37" t="str">
        <f t="shared" si="47"/>
        <v>nach</v>
      </c>
      <c r="FI54" s="37" t="str">
        <f t="shared" si="47"/>
        <v>billigem,</v>
      </c>
      <c r="FJ54" s="37" t="str">
        <f t="shared" si="47"/>
        <v>das</v>
      </c>
      <c r="FK54" s="37" t="str">
        <f t="shared" si="47"/>
        <v>er</v>
      </c>
      <c r="FL54" s="37" t="str">
        <f t="shared" si="47"/>
        <v>sich</v>
      </c>
      <c r="FM54" s="37" t="str">
        <f t="shared" si="47"/>
        <v>leisten</v>
      </c>
      <c r="FN54" s="37" t="str">
        <f t="shared" si="47"/>
        <v>kann.</v>
      </c>
      <c r="FS54" s="39"/>
      <c r="FT54" s="35" t="b">
        <v>0</v>
      </c>
      <c r="FU54" s="35"/>
      <c r="FV54" s="35"/>
      <c r="FW54" s="35"/>
      <c r="FX54" s="35"/>
      <c r="FY54" s="35"/>
      <c r="FZ54" s="35"/>
      <c r="GA54" s="35"/>
      <c r="GB54" s="35"/>
      <c r="GC54" s="35"/>
      <c r="GD54" s="35"/>
      <c r="GE54" s="35"/>
    </row>
    <row r="55" spans="1:209" ht="9.9" customHeight="1" x14ac:dyDescent="0.35">
      <c r="A55" s="203"/>
      <c r="B55" s="131"/>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2"/>
      <c r="EP55" s="132"/>
      <c r="EQ55" s="132"/>
      <c r="ER55" s="132"/>
      <c r="ES55" s="132"/>
      <c r="ET55" s="133"/>
      <c r="EU55" s="31"/>
      <c r="EV55" s="32"/>
      <c r="EW55" s="49"/>
      <c r="EX55" s="49"/>
      <c r="EY55" s="49"/>
      <c r="EZ55" s="49"/>
      <c r="FA55" s="136"/>
      <c r="FB55" s="57"/>
      <c r="GV55" s="37" t="s">
        <v>153</v>
      </c>
      <c r="GW55" s="37" t="s">
        <v>153</v>
      </c>
      <c r="GX55" s="37" t="s">
        <v>153</v>
      </c>
      <c r="GY55" s="37" t="s">
        <v>153</v>
      </c>
      <c r="GZ55" s="37" t="s">
        <v>153</v>
      </c>
      <c r="HA55" s="38" t="s">
        <v>153</v>
      </c>
    </row>
    <row r="56" spans="1:209" ht="9.9" customHeight="1" x14ac:dyDescent="0.35">
      <c r="A56" s="203">
        <v>13</v>
      </c>
      <c r="B56" s="122"/>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123"/>
      <c r="DQ56" s="123"/>
      <c r="DR56" s="123"/>
      <c r="DS56" s="123"/>
      <c r="DT56" s="123"/>
      <c r="DU56" s="123"/>
      <c r="DV56" s="123"/>
      <c r="DW56" s="123"/>
      <c r="DX56" s="123"/>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4"/>
      <c r="EU56" s="31"/>
      <c r="EV56" s="32"/>
      <c r="EW56" s="49"/>
      <c r="EX56" s="49"/>
      <c r="EY56" s="49"/>
      <c r="EZ56" s="49"/>
      <c r="FA56" s="136"/>
      <c r="FB56" s="57"/>
      <c r="FC56" s="37" t="str">
        <f t="shared" ref="FC56:FM56" si="48">IF(ISBLANK(FC57),"",PROPER(FC57))</f>
        <v>Meine</v>
      </c>
      <c r="FD56" s="37" t="str">
        <f t="shared" si="48"/>
        <v>Eltern</v>
      </c>
      <c r="FE56" s="37" t="str">
        <f t="shared" si="48"/>
        <v>Hatten</v>
      </c>
      <c r="FF56" s="37" t="str">
        <f t="shared" si="48"/>
        <v>Einen</v>
      </c>
      <c r="FG56" s="37" t="str">
        <f t="shared" si="48"/>
        <v>Schlimmen</v>
      </c>
      <c r="FH56" s="37" t="str">
        <f t="shared" si="48"/>
        <v>Streit,</v>
      </c>
      <c r="FI56" s="37" t="str">
        <f t="shared" si="48"/>
        <v>Weil</v>
      </c>
      <c r="FJ56" s="37" t="str">
        <f t="shared" si="48"/>
        <v>Die</v>
      </c>
      <c r="FK56" s="37" t="str">
        <f t="shared" si="48"/>
        <v>Küche</v>
      </c>
      <c r="FL56" s="37" t="str">
        <f t="shared" si="48"/>
        <v>Schmutzig</v>
      </c>
      <c r="FM56" s="37" t="str">
        <f t="shared" si="48"/>
        <v>War.</v>
      </c>
      <c r="FT56" s="39">
        <v>1</v>
      </c>
      <c r="FU56" s="39">
        <v>1</v>
      </c>
      <c r="FV56" s="39">
        <v>0</v>
      </c>
      <c r="FW56" s="39">
        <v>0</v>
      </c>
      <c r="FX56" s="39">
        <v>0</v>
      </c>
      <c r="FY56" s="39">
        <v>1</v>
      </c>
      <c r="FZ56" s="39">
        <v>0</v>
      </c>
      <c r="GA56" s="39">
        <v>0</v>
      </c>
      <c r="GB56" s="39">
        <v>1</v>
      </c>
      <c r="GC56" s="39">
        <v>0</v>
      </c>
      <c r="GD56" s="39">
        <v>0</v>
      </c>
      <c r="GK56" s="39">
        <f t="shared" ref="GK56:GU56" si="49">IF(FT56=FT57,1,0)</f>
        <v>0</v>
      </c>
      <c r="GL56" s="39">
        <f t="shared" si="49"/>
        <v>0</v>
      </c>
      <c r="GM56" s="39">
        <f t="shared" si="49"/>
        <v>1</v>
      </c>
      <c r="GN56" s="39">
        <f t="shared" si="49"/>
        <v>1</v>
      </c>
      <c r="GO56" s="39">
        <f t="shared" si="49"/>
        <v>1</v>
      </c>
      <c r="GP56" s="39">
        <f t="shared" si="49"/>
        <v>0</v>
      </c>
      <c r="GQ56" s="39">
        <f t="shared" si="49"/>
        <v>1</v>
      </c>
      <c r="GR56" s="39">
        <f t="shared" si="49"/>
        <v>1</v>
      </c>
      <c r="GS56" s="39">
        <f t="shared" si="49"/>
        <v>0</v>
      </c>
      <c r="GT56" s="39">
        <f t="shared" si="49"/>
        <v>1</v>
      </c>
      <c r="GU56" s="39">
        <f t="shared" si="49"/>
        <v>1</v>
      </c>
    </row>
    <row r="57" spans="1:209" ht="18" x14ac:dyDescent="0.35">
      <c r="A57" s="203"/>
      <c r="B57" s="122"/>
      <c r="C57" s="123" t="str">
        <f>FC58</f>
        <v>meine</v>
      </c>
      <c r="D57" s="123"/>
      <c r="E57" s="123"/>
      <c r="F57" s="123"/>
      <c r="G57" s="123"/>
      <c r="H57" s="123"/>
      <c r="I57" s="123"/>
      <c r="J57" s="123"/>
      <c r="K57" s="123"/>
      <c r="L57" s="123" t="str">
        <f>FD58</f>
        <v>eltern</v>
      </c>
      <c r="M57" s="123"/>
      <c r="N57" s="123"/>
      <c r="O57" s="123"/>
      <c r="P57" s="123"/>
      <c r="Q57" s="123"/>
      <c r="R57" s="123"/>
      <c r="S57" s="123"/>
      <c r="T57" s="123" t="str">
        <f>FE58</f>
        <v>hatten</v>
      </c>
      <c r="U57" s="123"/>
      <c r="V57" s="123"/>
      <c r="W57" s="123"/>
      <c r="X57" s="123"/>
      <c r="Y57" s="123"/>
      <c r="Z57" s="123"/>
      <c r="AA57" s="123"/>
      <c r="AB57" s="123"/>
      <c r="AC57" s="123"/>
      <c r="AD57" s="123" t="str">
        <f>FF58</f>
        <v>einen</v>
      </c>
      <c r="AE57" s="123"/>
      <c r="AF57" s="123"/>
      <c r="AG57" s="123"/>
      <c r="AH57" s="123"/>
      <c r="AI57" s="123"/>
      <c r="AJ57" s="123"/>
      <c r="AK57" s="123"/>
      <c r="AL57" s="123" t="str">
        <f>FG58</f>
        <v>schlimmen</v>
      </c>
      <c r="AM57" s="123"/>
      <c r="AN57" s="123"/>
      <c r="AO57" s="123"/>
      <c r="AP57" s="123"/>
      <c r="AQ57" s="123"/>
      <c r="AR57" s="123"/>
      <c r="AS57" s="123"/>
      <c r="AT57" s="123"/>
      <c r="AU57" s="123"/>
      <c r="AV57" s="123"/>
      <c r="AW57" s="123"/>
      <c r="AX57" s="123"/>
      <c r="AY57" s="123"/>
      <c r="AZ57" s="123"/>
      <c r="BA57" s="123" t="str">
        <f>FH58</f>
        <v>streit,</v>
      </c>
      <c r="BB57" s="123"/>
      <c r="BC57" s="123"/>
      <c r="BD57" s="123"/>
      <c r="BE57" s="123"/>
      <c r="BF57" s="123"/>
      <c r="BG57" s="123"/>
      <c r="BH57" s="123"/>
      <c r="BI57" s="123" t="str">
        <f>FI58</f>
        <v>weil</v>
      </c>
      <c r="BJ57" s="123"/>
      <c r="BK57" s="123"/>
      <c r="BL57" s="123"/>
      <c r="BM57" s="123"/>
      <c r="BN57" s="123"/>
      <c r="BO57" s="123"/>
      <c r="BP57" s="123" t="str">
        <f>FJ58</f>
        <v>die</v>
      </c>
      <c r="BQ57" s="123"/>
      <c r="BR57" s="123"/>
      <c r="BS57" s="123"/>
      <c r="BT57" s="123"/>
      <c r="BU57" s="123" t="str">
        <f>FK58</f>
        <v>küche</v>
      </c>
      <c r="BV57" s="123"/>
      <c r="BW57" s="123"/>
      <c r="BX57" s="123"/>
      <c r="BY57" s="123"/>
      <c r="BZ57" s="123"/>
      <c r="CA57" s="123"/>
      <c r="CB57" s="123"/>
      <c r="CC57" s="123"/>
      <c r="CD57" s="123" t="str">
        <f>FL58</f>
        <v>schmutzig</v>
      </c>
      <c r="CE57" s="123"/>
      <c r="CF57" s="123"/>
      <c r="CG57" s="123"/>
      <c r="CH57" s="123"/>
      <c r="CI57" s="123"/>
      <c r="CJ57" s="123"/>
      <c r="CK57" s="123"/>
      <c r="CL57" s="123"/>
      <c r="CM57" s="123"/>
      <c r="CN57" s="123"/>
      <c r="CO57" s="123"/>
      <c r="CP57" s="123"/>
      <c r="CQ57" s="123"/>
      <c r="CR57" s="123" t="str">
        <f>FM58</f>
        <v>war.</v>
      </c>
      <c r="CS57" s="123"/>
      <c r="CT57" s="123"/>
      <c r="CU57" s="123"/>
      <c r="CV57" s="123"/>
      <c r="CW57" s="123"/>
      <c r="CX57" s="123"/>
      <c r="CY57" s="123"/>
      <c r="CZ57" s="123"/>
      <c r="DA57" s="123"/>
      <c r="DB57" s="123"/>
      <c r="DC57" s="123"/>
      <c r="DD57" s="123"/>
      <c r="DE57" s="123"/>
      <c r="DF57" s="123"/>
      <c r="DG57" s="123"/>
      <c r="DH57" s="123"/>
      <c r="DI57" s="123"/>
      <c r="DJ57" s="123"/>
      <c r="DK57" s="123"/>
      <c r="DL57" s="123"/>
      <c r="DM57" s="123"/>
      <c r="DN57" s="123"/>
      <c r="DO57" s="123"/>
      <c r="DP57" s="123"/>
      <c r="DQ57" s="123"/>
      <c r="DR57" s="123"/>
      <c r="DS57" s="123"/>
      <c r="DT57" s="123"/>
      <c r="DU57" s="123"/>
      <c r="DV57" s="123"/>
      <c r="DW57" s="123"/>
      <c r="DX57" s="123"/>
      <c r="DY57" s="123"/>
      <c r="DZ57" s="123"/>
      <c r="EA57" s="123"/>
      <c r="EB57" s="123"/>
      <c r="EC57" s="123"/>
      <c r="ED57" s="123"/>
      <c r="EE57" s="123"/>
      <c r="EF57" s="123"/>
      <c r="EG57" s="123"/>
      <c r="EH57" s="123"/>
      <c r="EI57" s="123"/>
      <c r="EJ57" s="123"/>
      <c r="EK57" s="123"/>
      <c r="EL57" s="123"/>
      <c r="EM57" s="123"/>
      <c r="EN57" s="123"/>
      <c r="EO57" s="123"/>
      <c r="EP57" s="123"/>
      <c r="EQ57" s="123"/>
      <c r="ER57" s="123"/>
      <c r="ES57" s="123"/>
      <c r="ET57" s="124"/>
      <c r="EU57" s="31"/>
      <c r="EV57" s="32"/>
      <c r="EW57" s="49"/>
      <c r="EX57" s="49"/>
      <c r="EY57" s="49"/>
      <c r="EZ57" s="49"/>
      <c r="FA57" s="136">
        <f>IF(SUM($FT57:$GJ57)=0,0,1)</f>
        <v>0</v>
      </c>
      <c r="FB57" s="57">
        <f>IF(FA57=0,A56,"")</f>
        <v>13</v>
      </c>
      <c r="FC57" s="58" t="s">
        <v>118</v>
      </c>
      <c r="FD57" s="58" t="s">
        <v>119</v>
      </c>
      <c r="FE57" s="58" t="s">
        <v>120</v>
      </c>
      <c r="FF57" s="58" t="s">
        <v>121</v>
      </c>
      <c r="FG57" s="58" t="s">
        <v>122</v>
      </c>
      <c r="FH57" s="58" t="s">
        <v>123</v>
      </c>
      <c r="FI57" s="58" t="s">
        <v>9</v>
      </c>
      <c r="FJ57" s="58" t="s">
        <v>18</v>
      </c>
      <c r="FK57" s="58" t="s">
        <v>124</v>
      </c>
      <c r="FL57" s="58" t="s">
        <v>125</v>
      </c>
      <c r="FM57" s="58" t="s">
        <v>126</v>
      </c>
      <c r="FN57" s="58"/>
      <c r="FO57" s="58"/>
      <c r="FP57" s="58"/>
      <c r="FQ57" s="58"/>
      <c r="FR57" s="58"/>
      <c r="FS57" s="59"/>
      <c r="FT57" s="39">
        <f t="shared" ref="FT57:GD57" si="50">IF(FT58,1,0)</f>
        <v>0</v>
      </c>
      <c r="FU57" s="39">
        <f t="shared" si="50"/>
        <v>0</v>
      </c>
      <c r="FV57" s="39">
        <f t="shared" si="50"/>
        <v>0</v>
      </c>
      <c r="FW57" s="39">
        <f t="shared" si="50"/>
        <v>0</v>
      </c>
      <c r="FX57" s="39">
        <f t="shared" si="50"/>
        <v>0</v>
      </c>
      <c r="FY57" s="39">
        <f t="shared" si="50"/>
        <v>0</v>
      </c>
      <c r="FZ57" s="39">
        <f t="shared" si="50"/>
        <v>0</v>
      </c>
      <c r="GA57" s="39">
        <f t="shared" si="50"/>
        <v>0</v>
      </c>
      <c r="GB57" s="39">
        <f t="shared" si="50"/>
        <v>0</v>
      </c>
      <c r="GC57" s="39">
        <f t="shared" si="50"/>
        <v>0</v>
      </c>
      <c r="GD57" s="39">
        <f t="shared" si="50"/>
        <v>0</v>
      </c>
    </row>
    <row r="58" spans="1:209" ht="18" x14ac:dyDescent="0.35">
      <c r="A58" s="203"/>
      <c r="B58" s="122"/>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4"/>
      <c r="EU58" s="31"/>
      <c r="EV58" s="32"/>
      <c r="EW58" s="49"/>
      <c r="EX58" s="49"/>
      <c r="EY58" s="49"/>
      <c r="EZ58" s="49"/>
      <c r="FA58" s="136"/>
      <c r="FB58" s="57"/>
      <c r="FC58" s="37" t="str">
        <f t="shared" ref="FC58:FM58" si="51">IF(FT57=1,FC56,FC57)</f>
        <v>meine</v>
      </c>
      <c r="FD58" s="37" t="str">
        <f t="shared" si="51"/>
        <v>eltern</v>
      </c>
      <c r="FE58" s="37" t="str">
        <f t="shared" si="51"/>
        <v>hatten</v>
      </c>
      <c r="FF58" s="37" t="str">
        <f t="shared" si="51"/>
        <v>einen</v>
      </c>
      <c r="FG58" s="37" t="str">
        <f t="shared" si="51"/>
        <v>schlimmen</v>
      </c>
      <c r="FH58" s="37" t="str">
        <f t="shared" si="51"/>
        <v>streit,</v>
      </c>
      <c r="FI58" s="37" t="str">
        <f t="shared" si="51"/>
        <v>weil</v>
      </c>
      <c r="FJ58" s="37" t="str">
        <f t="shared" si="51"/>
        <v>die</v>
      </c>
      <c r="FK58" s="37" t="str">
        <f t="shared" si="51"/>
        <v>küche</v>
      </c>
      <c r="FL58" s="37" t="str">
        <f t="shared" si="51"/>
        <v>schmutzig</v>
      </c>
      <c r="FM58" s="37" t="str">
        <f t="shared" si="51"/>
        <v>war.</v>
      </c>
      <c r="FS58" s="39"/>
      <c r="FT58" s="35" t="b">
        <v>0</v>
      </c>
      <c r="FU58" s="35"/>
      <c r="FV58" s="35"/>
      <c r="FW58" s="35"/>
      <c r="FX58" s="35"/>
      <c r="FY58" s="35"/>
      <c r="FZ58" s="35"/>
      <c r="GA58" s="35"/>
      <c r="GB58" s="35"/>
      <c r="GC58" s="35"/>
      <c r="GD58" s="35"/>
    </row>
    <row r="59" spans="1:209" ht="9.9" customHeight="1" x14ac:dyDescent="0.35">
      <c r="A59" s="203"/>
      <c r="B59" s="122"/>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4"/>
      <c r="EU59" s="31"/>
      <c r="EV59" s="32"/>
      <c r="EW59" s="49"/>
      <c r="EX59" s="49"/>
      <c r="EY59" s="49"/>
      <c r="EZ59" s="49"/>
      <c r="FA59" s="136"/>
      <c r="FB59" s="57"/>
      <c r="GW59" s="37" t="s">
        <v>153</v>
      </c>
      <c r="GX59" s="37" t="s">
        <v>153</v>
      </c>
      <c r="GY59" s="37" t="s">
        <v>153</v>
      </c>
      <c r="GZ59" s="37" t="s">
        <v>153</v>
      </c>
      <c r="HA59" s="38" t="s">
        <v>153</v>
      </c>
    </row>
    <row r="60" spans="1:209" ht="9.9" customHeight="1" x14ac:dyDescent="0.35">
      <c r="A60" s="203">
        <v>14</v>
      </c>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26"/>
      <c r="CW60" s="126"/>
      <c r="CX60" s="126"/>
      <c r="CY60" s="126"/>
      <c r="CZ60" s="126"/>
      <c r="DA60" s="126"/>
      <c r="DB60" s="126"/>
      <c r="DC60" s="126"/>
      <c r="DD60" s="126"/>
      <c r="DE60" s="126"/>
      <c r="DF60" s="126"/>
      <c r="DG60" s="126"/>
      <c r="DH60" s="126"/>
      <c r="DI60" s="126"/>
      <c r="DJ60" s="126"/>
      <c r="DK60" s="126"/>
      <c r="DL60" s="126"/>
      <c r="DM60" s="126"/>
      <c r="DN60" s="126"/>
      <c r="DO60" s="126"/>
      <c r="DP60" s="126"/>
      <c r="DQ60" s="126"/>
      <c r="DR60" s="126"/>
      <c r="DS60" s="126"/>
      <c r="DT60" s="126"/>
      <c r="DU60" s="126"/>
      <c r="DV60" s="126"/>
      <c r="DW60" s="126"/>
      <c r="DX60" s="126"/>
      <c r="DY60" s="126"/>
      <c r="DZ60" s="126"/>
      <c r="EA60" s="126"/>
      <c r="EB60" s="126"/>
      <c r="EC60" s="126"/>
      <c r="ED60" s="126"/>
      <c r="EE60" s="126"/>
      <c r="EF60" s="126"/>
      <c r="EG60" s="126"/>
      <c r="EH60" s="126"/>
      <c r="EI60" s="126"/>
      <c r="EJ60" s="126"/>
      <c r="EK60" s="126"/>
      <c r="EL60" s="126"/>
      <c r="EM60" s="126"/>
      <c r="EN60" s="126"/>
      <c r="EO60" s="126"/>
      <c r="EP60" s="126"/>
      <c r="EQ60" s="126"/>
      <c r="ER60" s="126"/>
      <c r="ES60" s="126"/>
      <c r="ET60" s="127"/>
      <c r="EU60" s="31"/>
      <c r="EV60" s="32"/>
      <c r="EW60" s="49"/>
      <c r="EX60" s="49"/>
      <c r="EY60" s="49"/>
      <c r="EZ60" s="49"/>
      <c r="FA60" s="136"/>
      <c r="FB60" s="57"/>
      <c r="FC60" s="37" t="str">
        <f t="shared" ref="FC60:FN60" si="52">IF(ISBLANK(FC61),"",PROPER(FC61))</f>
        <v>Für</v>
      </c>
      <c r="FD60" s="37" t="str">
        <f t="shared" si="52"/>
        <v>Henry</v>
      </c>
      <c r="FE60" s="37" t="str">
        <f t="shared" si="52"/>
        <v>Ist</v>
      </c>
      <c r="FF60" s="37" t="str">
        <f t="shared" si="52"/>
        <v>Schwimmen</v>
      </c>
      <c r="FG60" s="37" t="str">
        <f t="shared" si="52"/>
        <v>Im</v>
      </c>
      <c r="FH60" s="37" t="str">
        <f t="shared" si="52"/>
        <v>Kalten</v>
      </c>
      <c r="FI60" s="37" t="str">
        <f t="shared" si="52"/>
        <v>See</v>
      </c>
      <c r="FJ60" s="37" t="str">
        <f t="shared" si="52"/>
        <v>Dank</v>
      </c>
      <c r="FK60" s="37" t="str">
        <f t="shared" si="52"/>
        <v>Des</v>
      </c>
      <c r="FL60" s="37" t="str">
        <f t="shared" si="52"/>
        <v>Taucheranzugs</v>
      </c>
      <c r="FM60" s="37" t="str">
        <f t="shared" si="52"/>
        <v>Kein</v>
      </c>
      <c r="FN60" s="37" t="str">
        <f t="shared" si="52"/>
        <v>Problem.</v>
      </c>
      <c r="FT60" s="39">
        <v>1</v>
      </c>
      <c r="FU60" s="39">
        <v>1</v>
      </c>
      <c r="FV60" s="39">
        <v>0</v>
      </c>
      <c r="FW60" s="39">
        <v>1</v>
      </c>
      <c r="FX60" s="39">
        <v>0</v>
      </c>
      <c r="FY60" s="39">
        <v>0</v>
      </c>
      <c r="FZ60" s="39">
        <v>1</v>
      </c>
      <c r="GA60" s="39">
        <v>0</v>
      </c>
      <c r="GB60" s="39">
        <v>0</v>
      </c>
      <c r="GC60" s="39">
        <v>1</v>
      </c>
      <c r="GD60" s="39">
        <v>0</v>
      </c>
      <c r="GE60" s="39">
        <v>1</v>
      </c>
      <c r="GK60" s="39">
        <f t="shared" ref="GK60:GV60" si="53">IF(FT60=FT61,1,0)</f>
        <v>0</v>
      </c>
      <c r="GL60" s="39">
        <f t="shared" si="53"/>
        <v>0</v>
      </c>
      <c r="GM60" s="39">
        <f t="shared" si="53"/>
        <v>1</v>
      </c>
      <c r="GN60" s="39">
        <f t="shared" si="53"/>
        <v>0</v>
      </c>
      <c r="GO60" s="39">
        <f t="shared" si="53"/>
        <v>1</v>
      </c>
      <c r="GP60" s="39">
        <f t="shared" si="53"/>
        <v>1</v>
      </c>
      <c r="GQ60" s="39">
        <f t="shared" si="53"/>
        <v>0</v>
      </c>
      <c r="GR60" s="39">
        <f t="shared" si="53"/>
        <v>1</v>
      </c>
      <c r="GS60" s="39">
        <f t="shared" si="53"/>
        <v>1</v>
      </c>
      <c r="GT60" s="39">
        <f t="shared" si="53"/>
        <v>0</v>
      </c>
      <c r="GU60" s="39">
        <f t="shared" si="53"/>
        <v>1</v>
      </c>
      <c r="GV60" s="39">
        <f t="shared" si="53"/>
        <v>0</v>
      </c>
    </row>
    <row r="61" spans="1:209" ht="18" x14ac:dyDescent="0.35">
      <c r="A61" s="203"/>
      <c r="B61" s="128"/>
      <c r="C61" s="129" t="str">
        <f>FC62</f>
        <v>für</v>
      </c>
      <c r="D61" s="129"/>
      <c r="E61" s="129"/>
      <c r="F61" s="129"/>
      <c r="G61" s="129"/>
      <c r="H61" s="129" t="str">
        <f>FD62</f>
        <v>henry</v>
      </c>
      <c r="I61" s="129"/>
      <c r="J61" s="129"/>
      <c r="K61" s="129"/>
      <c r="L61" s="129"/>
      <c r="M61" s="129"/>
      <c r="N61" s="129"/>
      <c r="O61" s="129"/>
      <c r="P61" s="129"/>
      <c r="Q61" s="129" t="str">
        <f>FE62</f>
        <v>ist</v>
      </c>
      <c r="R61" s="129"/>
      <c r="S61" s="129"/>
      <c r="T61" s="129"/>
      <c r="U61" s="129" t="str">
        <f>FF62</f>
        <v>schwimmen</v>
      </c>
      <c r="V61" s="129"/>
      <c r="W61" s="129"/>
      <c r="X61" s="129"/>
      <c r="Y61" s="129"/>
      <c r="Z61" s="129"/>
      <c r="AA61" s="129"/>
      <c r="AB61" s="129"/>
      <c r="AC61" s="129"/>
      <c r="AD61" s="129"/>
      <c r="AE61" s="129"/>
      <c r="AF61" s="129"/>
      <c r="AG61" s="129"/>
      <c r="AH61" s="129"/>
      <c r="AI61" s="129"/>
      <c r="AJ61" s="129"/>
      <c r="AK61" s="129"/>
      <c r="AL61" s="129" t="str">
        <f>FG62</f>
        <v>im</v>
      </c>
      <c r="AM61" s="129"/>
      <c r="AN61" s="129"/>
      <c r="AO61" s="129"/>
      <c r="AP61" s="129"/>
      <c r="AQ61" s="129" t="str">
        <f>FH62</f>
        <v>kalten</v>
      </c>
      <c r="AR61" s="129"/>
      <c r="AS61" s="129"/>
      <c r="AT61" s="129"/>
      <c r="AU61" s="129"/>
      <c r="AV61" s="129"/>
      <c r="AW61" s="129"/>
      <c r="AX61" s="129"/>
      <c r="AY61" s="129"/>
      <c r="AZ61" s="129" t="str">
        <f>FI62</f>
        <v>see</v>
      </c>
      <c r="BA61" s="129"/>
      <c r="BB61" s="129"/>
      <c r="BC61" s="129"/>
      <c r="BD61" s="129"/>
      <c r="BE61" s="129"/>
      <c r="BF61" s="129" t="str">
        <f>FJ62</f>
        <v>dank</v>
      </c>
      <c r="BG61" s="129"/>
      <c r="BH61" s="129"/>
      <c r="BI61" s="129"/>
      <c r="BJ61" s="129"/>
      <c r="BK61" s="129"/>
      <c r="BL61" s="129"/>
      <c r="BM61" s="129"/>
      <c r="BN61" s="129" t="str">
        <f>FK62</f>
        <v>des</v>
      </c>
      <c r="BO61" s="129"/>
      <c r="BP61" s="129"/>
      <c r="BQ61" s="129"/>
      <c r="BR61" s="129"/>
      <c r="BS61" s="129"/>
      <c r="BT61" s="129" t="str">
        <f>FL62</f>
        <v>taucheranzugs</v>
      </c>
      <c r="BU61" s="129"/>
      <c r="BV61" s="129"/>
      <c r="BW61" s="129"/>
      <c r="BX61" s="129"/>
      <c r="BY61" s="129"/>
      <c r="BZ61" s="129"/>
      <c r="CA61" s="129"/>
      <c r="CB61" s="129"/>
      <c r="CC61" s="129"/>
      <c r="CD61" s="129"/>
      <c r="CE61" s="129"/>
      <c r="CF61" s="129"/>
      <c r="CG61" s="129"/>
      <c r="CH61" s="129"/>
      <c r="CI61" s="129"/>
      <c r="CJ61" s="129"/>
      <c r="CK61" s="129"/>
      <c r="CL61" s="129"/>
      <c r="CM61" s="129"/>
      <c r="CN61" s="129" t="str">
        <f>FM62</f>
        <v>kein</v>
      </c>
      <c r="CO61" s="129"/>
      <c r="CP61" s="129"/>
      <c r="CQ61" s="129"/>
      <c r="CR61" s="129"/>
      <c r="CS61" s="129"/>
      <c r="CT61" s="129" t="str">
        <f>FN62</f>
        <v>problem.</v>
      </c>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U61" s="129"/>
      <c r="DV61" s="129"/>
      <c r="DW61" s="129"/>
      <c r="DX61" s="129"/>
      <c r="DY61" s="129"/>
      <c r="DZ61" s="129"/>
      <c r="EA61" s="129"/>
      <c r="EB61" s="129"/>
      <c r="EC61" s="129"/>
      <c r="ED61" s="129"/>
      <c r="EE61" s="129"/>
      <c r="EF61" s="129"/>
      <c r="EG61" s="129"/>
      <c r="EH61" s="129"/>
      <c r="EI61" s="129"/>
      <c r="EJ61" s="129"/>
      <c r="EK61" s="129"/>
      <c r="EL61" s="129"/>
      <c r="EM61" s="129"/>
      <c r="EN61" s="129"/>
      <c r="EO61" s="129"/>
      <c r="EP61" s="129"/>
      <c r="EQ61" s="129"/>
      <c r="ER61" s="129"/>
      <c r="ES61" s="129"/>
      <c r="ET61" s="130"/>
      <c r="EU61" s="31"/>
      <c r="EV61" s="32"/>
      <c r="EW61" s="49"/>
      <c r="EX61" s="49"/>
      <c r="EY61" s="49"/>
      <c r="EZ61" s="49"/>
      <c r="FA61" s="136">
        <f>IF(SUM($FT61:$GJ61)=0,0,1)</f>
        <v>0</v>
      </c>
      <c r="FB61" s="57">
        <f>IF(FA61=0,A60,"")</f>
        <v>14</v>
      </c>
      <c r="FC61" s="58" t="s">
        <v>38</v>
      </c>
      <c r="FD61" s="58" t="s">
        <v>127</v>
      </c>
      <c r="FE61" s="58" t="s">
        <v>35</v>
      </c>
      <c r="FF61" s="58" t="s">
        <v>128</v>
      </c>
      <c r="FG61" s="58" t="s">
        <v>69</v>
      </c>
      <c r="FH61" s="58" t="s">
        <v>129</v>
      </c>
      <c r="FI61" s="58" t="s">
        <v>130</v>
      </c>
      <c r="FJ61" s="58" t="s">
        <v>131</v>
      </c>
      <c r="FK61" s="58" t="s">
        <v>132</v>
      </c>
      <c r="FL61" s="58" t="s">
        <v>243</v>
      </c>
      <c r="FM61" s="58" t="s">
        <v>133</v>
      </c>
      <c r="FN61" s="58" t="s">
        <v>134</v>
      </c>
      <c r="FO61" s="58"/>
      <c r="FP61" s="58"/>
      <c r="FQ61" s="58"/>
      <c r="FR61" s="58"/>
      <c r="FS61" s="59"/>
      <c r="FT61" s="39">
        <f t="shared" ref="FT61:GE61" si="54">IF(FT62,1,0)</f>
        <v>0</v>
      </c>
      <c r="FU61" s="39">
        <f t="shared" si="54"/>
        <v>0</v>
      </c>
      <c r="FV61" s="39">
        <f t="shared" si="54"/>
        <v>0</v>
      </c>
      <c r="FW61" s="39">
        <f t="shared" si="54"/>
        <v>0</v>
      </c>
      <c r="FX61" s="39">
        <f t="shared" si="54"/>
        <v>0</v>
      </c>
      <c r="FY61" s="39">
        <f t="shared" si="54"/>
        <v>0</v>
      </c>
      <c r="FZ61" s="39">
        <f t="shared" si="54"/>
        <v>0</v>
      </c>
      <c r="GA61" s="39">
        <f t="shared" si="54"/>
        <v>0</v>
      </c>
      <c r="GB61" s="39">
        <f t="shared" si="54"/>
        <v>0</v>
      </c>
      <c r="GC61" s="39">
        <f t="shared" si="54"/>
        <v>0</v>
      </c>
      <c r="GD61" s="39">
        <f t="shared" si="54"/>
        <v>0</v>
      </c>
      <c r="GE61" s="39">
        <f t="shared" si="54"/>
        <v>0</v>
      </c>
    </row>
    <row r="62" spans="1:209" ht="18" x14ac:dyDescent="0.35">
      <c r="A62" s="203"/>
      <c r="B62" s="128"/>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129"/>
      <c r="CK62" s="129"/>
      <c r="CL62" s="129"/>
      <c r="CM62" s="129"/>
      <c r="CN62" s="129"/>
      <c r="CO62" s="129"/>
      <c r="CP62" s="129"/>
      <c r="CQ62" s="129"/>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29"/>
      <c r="EE62" s="129"/>
      <c r="EF62" s="129"/>
      <c r="EG62" s="129"/>
      <c r="EH62" s="129"/>
      <c r="EI62" s="129"/>
      <c r="EJ62" s="129"/>
      <c r="EK62" s="129"/>
      <c r="EL62" s="129"/>
      <c r="EM62" s="129"/>
      <c r="EN62" s="129"/>
      <c r="EO62" s="129"/>
      <c r="EP62" s="129"/>
      <c r="EQ62" s="129"/>
      <c r="ER62" s="129"/>
      <c r="ES62" s="129"/>
      <c r="ET62" s="130"/>
      <c r="EU62" s="31"/>
      <c r="EV62" s="32"/>
      <c r="EW62" s="49"/>
      <c r="EX62" s="49"/>
      <c r="EY62" s="49"/>
      <c r="EZ62" s="49"/>
      <c r="FA62" s="136"/>
      <c r="FB62" s="57"/>
      <c r="FC62" s="37" t="str">
        <f t="shared" ref="FC62:FN62" si="55">IF(FT61=1,FC60,FC61)</f>
        <v>für</v>
      </c>
      <c r="FD62" s="37" t="str">
        <f t="shared" si="55"/>
        <v>henry</v>
      </c>
      <c r="FE62" s="37" t="str">
        <f t="shared" si="55"/>
        <v>ist</v>
      </c>
      <c r="FF62" s="37" t="str">
        <f t="shared" si="55"/>
        <v>schwimmen</v>
      </c>
      <c r="FG62" s="37" t="str">
        <f t="shared" si="55"/>
        <v>im</v>
      </c>
      <c r="FH62" s="37" t="str">
        <f t="shared" si="55"/>
        <v>kalten</v>
      </c>
      <c r="FI62" s="37" t="str">
        <f t="shared" si="55"/>
        <v>see</v>
      </c>
      <c r="FJ62" s="37" t="str">
        <f t="shared" si="55"/>
        <v>dank</v>
      </c>
      <c r="FK62" s="37" t="str">
        <f t="shared" si="55"/>
        <v>des</v>
      </c>
      <c r="FL62" s="37" t="str">
        <f t="shared" si="55"/>
        <v>taucheranzugs</v>
      </c>
      <c r="FM62" s="37" t="str">
        <f t="shared" si="55"/>
        <v>kein</v>
      </c>
      <c r="FN62" s="37" t="str">
        <f t="shared" si="55"/>
        <v>problem.</v>
      </c>
      <c r="FS62" s="39"/>
      <c r="FT62" s="35" t="b">
        <v>0</v>
      </c>
      <c r="FU62" s="35"/>
      <c r="FV62" s="35"/>
      <c r="FW62" s="35"/>
      <c r="FX62" s="35"/>
      <c r="FY62" s="35"/>
      <c r="FZ62" s="35"/>
      <c r="GA62" s="35"/>
      <c r="GB62" s="35"/>
      <c r="GC62" s="35"/>
      <c r="GD62" s="35"/>
      <c r="GE62" s="35"/>
    </row>
    <row r="63" spans="1:209" ht="9.9" customHeight="1" x14ac:dyDescent="0.35">
      <c r="A63" s="203"/>
      <c r="B63" s="13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3"/>
      <c r="EU63" s="31"/>
      <c r="EV63" s="32"/>
      <c r="EW63" s="49"/>
      <c r="EX63" s="49"/>
      <c r="EY63" s="49"/>
      <c r="EZ63" s="49"/>
      <c r="FA63" s="136"/>
      <c r="FB63" s="57"/>
      <c r="GV63" s="37" t="s">
        <v>153</v>
      </c>
      <c r="GW63" s="37" t="s">
        <v>153</v>
      </c>
      <c r="GX63" s="37" t="s">
        <v>153</v>
      </c>
      <c r="GY63" s="37" t="s">
        <v>153</v>
      </c>
      <c r="GZ63" s="37" t="s">
        <v>153</v>
      </c>
      <c r="HA63" s="38" t="s">
        <v>153</v>
      </c>
    </row>
    <row r="64" spans="1:209" ht="9.9" customHeight="1" x14ac:dyDescent="0.35">
      <c r="A64" s="203">
        <v>15</v>
      </c>
      <c r="B64" s="122"/>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4"/>
      <c r="EU64" s="31"/>
      <c r="EV64" s="32"/>
      <c r="EW64" s="49"/>
      <c r="EX64" s="49"/>
      <c r="EY64" s="49"/>
      <c r="EZ64" s="49"/>
      <c r="FA64" s="136"/>
      <c r="FB64" s="57"/>
      <c r="FC64" s="37" t="str">
        <f t="shared" ref="FC64:FM64" si="56">IF(ISBLANK(FC65),"",PROPER(FC65))</f>
        <v>In</v>
      </c>
      <c r="FD64" s="37" t="str">
        <f t="shared" si="56"/>
        <v>Der</v>
      </c>
      <c r="FE64" s="37" t="str">
        <f t="shared" si="56"/>
        <v>Sechsten</v>
      </c>
      <c r="FF64" s="37" t="str">
        <f t="shared" si="56"/>
        <v>Stunde</v>
      </c>
      <c r="FG64" s="37" t="str">
        <f t="shared" si="56"/>
        <v>Fällt</v>
      </c>
      <c r="FH64" s="37" t="str">
        <f t="shared" si="56"/>
        <v>Mir</v>
      </c>
      <c r="FI64" s="37" t="str">
        <f t="shared" si="56"/>
        <v>Das</v>
      </c>
      <c r="FJ64" s="37" t="str">
        <f t="shared" si="56"/>
        <v>Denken</v>
      </c>
      <c r="FK64" s="37" t="str">
        <f t="shared" si="56"/>
        <v>Meistens</v>
      </c>
      <c r="FL64" s="37" t="str">
        <f t="shared" si="56"/>
        <v>Ziemlich</v>
      </c>
      <c r="FM64" s="37" t="str">
        <f t="shared" si="56"/>
        <v>Schwer.</v>
      </c>
      <c r="FT64" s="39">
        <v>1</v>
      </c>
      <c r="FU64" s="39">
        <v>0</v>
      </c>
      <c r="FV64" s="39">
        <v>0</v>
      </c>
      <c r="FW64" s="39">
        <v>1</v>
      </c>
      <c r="FX64" s="39">
        <v>0</v>
      </c>
      <c r="FY64" s="39">
        <v>0</v>
      </c>
      <c r="FZ64" s="39">
        <v>0</v>
      </c>
      <c r="GA64" s="39">
        <v>1</v>
      </c>
      <c r="GB64" s="39">
        <v>0</v>
      </c>
      <c r="GC64" s="39">
        <v>0</v>
      </c>
      <c r="GD64" s="39">
        <v>0</v>
      </c>
      <c r="GK64" s="39">
        <f t="shared" ref="GK64:GU64" si="57">IF(FT64=FT65,1,0)</f>
        <v>0</v>
      </c>
      <c r="GL64" s="39">
        <f t="shared" si="57"/>
        <v>1</v>
      </c>
      <c r="GM64" s="39">
        <f t="shared" si="57"/>
        <v>1</v>
      </c>
      <c r="GN64" s="39">
        <f t="shared" si="57"/>
        <v>0</v>
      </c>
      <c r="GO64" s="39">
        <f t="shared" si="57"/>
        <v>1</v>
      </c>
      <c r="GP64" s="39">
        <f t="shared" si="57"/>
        <v>1</v>
      </c>
      <c r="GQ64" s="39">
        <f t="shared" si="57"/>
        <v>1</v>
      </c>
      <c r="GR64" s="39">
        <f t="shared" si="57"/>
        <v>0</v>
      </c>
      <c r="GS64" s="39">
        <f t="shared" si="57"/>
        <v>1</v>
      </c>
      <c r="GT64" s="39">
        <f t="shared" si="57"/>
        <v>1</v>
      </c>
      <c r="GU64" s="39">
        <f t="shared" si="57"/>
        <v>1</v>
      </c>
    </row>
    <row r="65" spans="1:209" ht="18" x14ac:dyDescent="0.35">
      <c r="A65" s="203"/>
      <c r="B65" s="122"/>
      <c r="C65" s="123" t="str">
        <f>FC66</f>
        <v>in</v>
      </c>
      <c r="D65" s="123"/>
      <c r="E65" s="123"/>
      <c r="F65" s="123" t="str">
        <f>FD66</f>
        <v>der</v>
      </c>
      <c r="G65" s="123"/>
      <c r="H65" s="123"/>
      <c r="I65" s="123"/>
      <c r="J65" s="123"/>
      <c r="K65" s="123" t="str">
        <f>FE66</f>
        <v>sechsten</v>
      </c>
      <c r="L65" s="123"/>
      <c r="M65" s="123"/>
      <c r="N65" s="123"/>
      <c r="O65" s="123"/>
      <c r="P65" s="123"/>
      <c r="Q65" s="123"/>
      <c r="R65" s="123"/>
      <c r="S65" s="123"/>
      <c r="T65" s="123"/>
      <c r="U65" s="123"/>
      <c r="V65" s="123"/>
      <c r="W65" s="123" t="str">
        <f>FF66</f>
        <v>stunde</v>
      </c>
      <c r="X65" s="123"/>
      <c r="Y65" s="123"/>
      <c r="Z65" s="123"/>
      <c r="AA65" s="123"/>
      <c r="AB65" s="123"/>
      <c r="AC65" s="123"/>
      <c r="AD65" s="123"/>
      <c r="AE65" s="123"/>
      <c r="AF65" s="123"/>
      <c r="AG65" s="123" t="str">
        <f>FG66</f>
        <v>fällt</v>
      </c>
      <c r="AH65" s="123"/>
      <c r="AI65" s="123"/>
      <c r="AJ65" s="123"/>
      <c r="AK65" s="123"/>
      <c r="AL65" s="123"/>
      <c r="AM65" s="123" t="str">
        <f>FH66</f>
        <v>mir</v>
      </c>
      <c r="AN65" s="123"/>
      <c r="AO65" s="123"/>
      <c r="AP65" s="123"/>
      <c r="AQ65" s="123"/>
      <c r="AR65" s="123" t="str">
        <f>FI66</f>
        <v>das</v>
      </c>
      <c r="AS65" s="123"/>
      <c r="AT65" s="123"/>
      <c r="AU65" s="123"/>
      <c r="AV65" s="123"/>
      <c r="AW65" s="123" t="str">
        <f>FJ66</f>
        <v>denken</v>
      </c>
      <c r="AX65" s="123"/>
      <c r="AY65" s="123"/>
      <c r="AZ65" s="123"/>
      <c r="BA65" s="123"/>
      <c r="BB65" s="123"/>
      <c r="BC65" s="123"/>
      <c r="BD65" s="123"/>
      <c r="BE65" s="123"/>
      <c r="BF65" s="123"/>
      <c r="BG65" s="123"/>
      <c r="BH65" s="123" t="str">
        <f>FK66</f>
        <v>meistens</v>
      </c>
      <c r="BI65" s="123"/>
      <c r="BJ65" s="123"/>
      <c r="BK65" s="123"/>
      <c r="BL65" s="123"/>
      <c r="BM65" s="123"/>
      <c r="BN65" s="123"/>
      <c r="BO65" s="123"/>
      <c r="BP65" s="123"/>
      <c r="BQ65" s="123"/>
      <c r="BR65" s="123"/>
      <c r="BS65" s="123"/>
      <c r="BT65" s="123" t="str">
        <f>FL66</f>
        <v>ziemlich</v>
      </c>
      <c r="BU65" s="123"/>
      <c r="BV65" s="123"/>
      <c r="BW65" s="123"/>
      <c r="BX65" s="123"/>
      <c r="BY65" s="123"/>
      <c r="BZ65" s="123"/>
      <c r="CA65" s="123"/>
      <c r="CB65" s="123"/>
      <c r="CC65" s="123"/>
      <c r="CD65" s="123"/>
      <c r="CE65" s="123" t="str">
        <f>FM66</f>
        <v>schwer.</v>
      </c>
      <c r="CF65" s="123"/>
      <c r="CG65" s="123"/>
      <c r="CH65" s="123"/>
      <c r="CI65" s="123"/>
      <c r="CJ65" s="123"/>
      <c r="CK65" s="123"/>
      <c r="CL65" s="123"/>
      <c r="CM65" s="123"/>
      <c r="CN65" s="123"/>
      <c r="CO65" s="123"/>
      <c r="CP65" s="123"/>
      <c r="CQ65" s="123"/>
      <c r="CR65" s="123"/>
      <c r="CS65" s="123"/>
      <c r="CT65" s="123"/>
      <c r="CU65" s="123"/>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4"/>
      <c r="EU65" s="31"/>
      <c r="EV65" s="32"/>
      <c r="EW65" s="49"/>
      <c r="EX65" s="49"/>
      <c r="EY65" s="49"/>
      <c r="EZ65" s="49"/>
      <c r="FA65" s="136">
        <f>IF(SUM($FT65:$GJ65)=0,0,1)</f>
        <v>0</v>
      </c>
      <c r="FB65" s="57">
        <f>IF(FA65=0,A64,"")</f>
        <v>15</v>
      </c>
      <c r="FC65" s="58" t="s">
        <v>13</v>
      </c>
      <c r="FD65" s="58" t="s">
        <v>7</v>
      </c>
      <c r="FE65" s="58" t="s">
        <v>135</v>
      </c>
      <c r="FF65" s="58" t="s">
        <v>136</v>
      </c>
      <c r="FG65" s="58" t="s">
        <v>137</v>
      </c>
      <c r="FH65" s="58" t="s">
        <v>138</v>
      </c>
      <c r="FI65" s="58" t="s">
        <v>115</v>
      </c>
      <c r="FJ65" s="58" t="s">
        <v>139</v>
      </c>
      <c r="FK65" s="58" t="s">
        <v>140</v>
      </c>
      <c r="FL65" s="58" t="s">
        <v>141</v>
      </c>
      <c r="FM65" s="58" t="s">
        <v>142</v>
      </c>
      <c r="FN65" s="58"/>
      <c r="FO65" s="58"/>
      <c r="FP65" s="58"/>
      <c r="FQ65" s="58"/>
      <c r="FR65" s="58"/>
      <c r="FS65" s="59"/>
      <c r="FT65" s="39">
        <f t="shared" ref="FT65:GD65" si="58">IF(FT66,1,0)</f>
        <v>0</v>
      </c>
      <c r="FU65" s="39">
        <f t="shared" si="58"/>
        <v>0</v>
      </c>
      <c r="FV65" s="39">
        <f t="shared" si="58"/>
        <v>0</v>
      </c>
      <c r="FW65" s="39">
        <f t="shared" si="58"/>
        <v>0</v>
      </c>
      <c r="FX65" s="39">
        <f t="shared" si="58"/>
        <v>0</v>
      </c>
      <c r="FY65" s="39">
        <f t="shared" si="58"/>
        <v>0</v>
      </c>
      <c r="FZ65" s="39">
        <f t="shared" si="58"/>
        <v>0</v>
      </c>
      <c r="GA65" s="39">
        <f t="shared" si="58"/>
        <v>0</v>
      </c>
      <c r="GB65" s="39">
        <f t="shared" si="58"/>
        <v>0</v>
      </c>
      <c r="GC65" s="39">
        <f t="shared" si="58"/>
        <v>0</v>
      </c>
      <c r="GD65" s="39">
        <f t="shared" si="58"/>
        <v>0</v>
      </c>
    </row>
    <row r="66" spans="1:209" ht="18" x14ac:dyDescent="0.35">
      <c r="A66" s="203"/>
      <c r="B66" s="122"/>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c r="CO66" s="123"/>
      <c r="CP66" s="123"/>
      <c r="CQ66" s="123"/>
      <c r="CR66" s="123"/>
      <c r="CS66" s="123"/>
      <c r="CT66" s="123"/>
      <c r="CU66" s="123"/>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4"/>
      <c r="EU66" s="31"/>
      <c r="EV66" s="32"/>
      <c r="EW66" s="49"/>
      <c r="EX66" s="49"/>
      <c r="EY66" s="49"/>
      <c r="EZ66" s="49"/>
      <c r="FA66" s="136"/>
      <c r="FB66" s="57"/>
      <c r="FC66" s="37" t="str">
        <f t="shared" ref="FC66:FM66" si="59">IF(FT65=1,FC64,FC65)</f>
        <v>in</v>
      </c>
      <c r="FD66" s="37" t="str">
        <f t="shared" si="59"/>
        <v>der</v>
      </c>
      <c r="FE66" s="37" t="str">
        <f t="shared" si="59"/>
        <v>sechsten</v>
      </c>
      <c r="FF66" s="37" t="str">
        <f t="shared" si="59"/>
        <v>stunde</v>
      </c>
      <c r="FG66" s="37" t="str">
        <f t="shared" si="59"/>
        <v>fällt</v>
      </c>
      <c r="FH66" s="37" t="str">
        <f t="shared" si="59"/>
        <v>mir</v>
      </c>
      <c r="FI66" s="37" t="str">
        <f t="shared" si="59"/>
        <v>das</v>
      </c>
      <c r="FJ66" s="37" t="str">
        <f t="shared" si="59"/>
        <v>denken</v>
      </c>
      <c r="FK66" s="37" t="str">
        <f t="shared" si="59"/>
        <v>meistens</v>
      </c>
      <c r="FL66" s="37" t="str">
        <f t="shared" si="59"/>
        <v>ziemlich</v>
      </c>
      <c r="FM66" s="37" t="str">
        <f t="shared" si="59"/>
        <v>schwer.</v>
      </c>
      <c r="FS66" s="39"/>
      <c r="FT66" s="35" t="b">
        <v>0</v>
      </c>
      <c r="FU66" s="35"/>
      <c r="FV66" s="35"/>
      <c r="FW66" s="35"/>
      <c r="FX66" s="35"/>
      <c r="FY66" s="35"/>
      <c r="FZ66" s="35"/>
      <c r="GA66" s="35"/>
      <c r="GB66" s="35"/>
      <c r="GC66" s="35"/>
      <c r="GD66" s="35"/>
    </row>
    <row r="67" spans="1:209" ht="9.9" customHeight="1" x14ac:dyDescent="0.35">
      <c r="A67" s="203"/>
      <c r="B67" s="122"/>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123"/>
      <c r="CH67" s="123"/>
      <c r="CI67" s="123"/>
      <c r="CJ67" s="123"/>
      <c r="CK67" s="123"/>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4"/>
      <c r="EU67" s="31"/>
      <c r="EV67" s="32"/>
      <c r="EW67" s="49"/>
      <c r="EX67" s="49"/>
      <c r="EY67" s="49"/>
      <c r="EZ67" s="49"/>
      <c r="FA67" s="136"/>
      <c r="FB67" s="57"/>
      <c r="GV67" s="37" t="s">
        <v>153</v>
      </c>
      <c r="GW67" s="37" t="s">
        <v>153</v>
      </c>
      <c r="GX67" s="37" t="s">
        <v>153</v>
      </c>
      <c r="GY67" s="37" t="s">
        <v>153</v>
      </c>
      <c r="GZ67" s="37" t="s">
        <v>153</v>
      </c>
      <c r="HA67" s="38" t="s">
        <v>153</v>
      </c>
    </row>
    <row r="68" spans="1:209" ht="9.9" customHeight="1" x14ac:dyDescent="0.35">
      <c r="A68" s="203">
        <v>16</v>
      </c>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7"/>
      <c r="EU68" s="31"/>
      <c r="EV68" s="32"/>
      <c r="EW68" s="49"/>
      <c r="EX68" s="49"/>
      <c r="EY68" s="49"/>
      <c r="EZ68" s="49"/>
      <c r="FA68" s="136"/>
      <c r="FB68" s="57"/>
      <c r="FC68" s="37" t="str">
        <f t="shared" ref="FC68:FM68" si="60">IF(ISBLANK(FC69),"",PROPER(FC69))</f>
        <v>Wir</v>
      </c>
      <c r="FD68" s="37" t="str">
        <f t="shared" si="60"/>
        <v>Lachen</v>
      </c>
      <c r="FE68" s="37" t="str">
        <f t="shared" si="60"/>
        <v>Über</v>
      </c>
      <c r="FF68" s="37" t="str">
        <f t="shared" si="60"/>
        <v>Unsinn,</v>
      </c>
      <c r="FG68" s="37" t="str">
        <f t="shared" si="60"/>
        <v>Den</v>
      </c>
      <c r="FH68" s="37" t="str">
        <f t="shared" si="60"/>
        <v>Unser</v>
      </c>
      <c r="FI68" s="37" t="str">
        <f t="shared" si="60"/>
        <v>Vater</v>
      </c>
      <c r="FJ68" s="37" t="str">
        <f t="shared" si="60"/>
        <v>Uns</v>
      </c>
      <c r="FK68" s="37" t="str">
        <f t="shared" si="60"/>
        <v>Beim</v>
      </c>
      <c r="FL68" s="37" t="str">
        <f t="shared" si="60"/>
        <v>Abendessen</v>
      </c>
      <c r="FM68" s="37" t="str">
        <f t="shared" si="60"/>
        <v>Erzählt.</v>
      </c>
      <c r="FT68" s="39">
        <v>1</v>
      </c>
      <c r="FU68" s="39">
        <v>0</v>
      </c>
      <c r="FV68" s="39">
        <v>0</v>
      </c>
      <c r="FW68" s="39">
        <v>1</v>
      </c>
      <c r="FX68" s="39">
        <v>0</v>
      </c>
      <c r="FY68" s="39">
        <v>0</v>
      </c>
      <c r="FZ68" s="39">
        <v>1</v>
      </c>
      <c r="GA68" s="39">
        <v>0</v>
      </c>
      <c r="GB68" s="39">
        <v>0</v>
      </c>
      <c r="GC68" s="39">
        <v>1</v>
      </c>
      <c r="GD68" s="39">
        <v>0</v>
      </c>
      <c r="GK68" s="39">
        <f t="shared" ref="GK68:GU68" si="61">IF(FT68=FT69,1,0)</f>
        <v>0</v>
      </c>
      <c r="GL68" s="39">
        <f t="shared" si="61"/>
        <v>1</v>
      </c>
      <c r="GM68" s="39">
        <f t="shared" si="61"/>
        <v>1</v>
      </c>
      <c r="GN68" s="39">
        <f t="shared" si="61"/>
        <v>0</v>
      </c>
      <c r="GO68" s="39">
        <f t="shared" si="61"/>
        <v>1</v>
      </c>
      <c r="GP68" s="39">
        <f t="shared" si="61"/>
        <v>1</v>
      </c>
      <c r="GQ68" s="39">
        <f t="shared" si="61"/>
        <v>0</v>
      </c>
      <c r="GR68" s="39">
        <f t="shared" si="61"/>
        <v>1</v>
      </c>
      <c r="GS68" s="39">
        <f t="shared" si="61"/>
        <v>1</v>
      </c>
      <c r="GT68" s="39">
        <f t="shared" si="61"/>
        <v>0</v>
      </c>
      <c r="GU68" s="39">
        <f t="shared" si="61"/>
        <v>1</v>
      </c>
    </row>
    <row r="69" spans="1:209" ht="18" x14ac:dyDescent="0.35">
      <c r="A69" s="203"/>
      <c r="B69" s="128"/>
      <c r="C69" s="129" t="str">
        <f>FC70</f>
        <v>wir</v>
      </c>
      <c r="D69" s="129"/>
      <c r="E69" s="129"/>
      <c r="F69" s="129"/>
      <c r="G69" s="129"/>
      <c r="H69" s="129" t="str">
        <f>FD70</f>
        <v>lachen</v>
      </c>
      <c r="I69" s="129"/>
      <c r="J69" s="129"/>
      <c r="K69" s="129"/>
      <c r="L69" s="129"/>
      <c r="M69" s="129"/>
      <c r="N69" s="129"/>
      <c r="O69" s="129"/>
      <c r="P69" s="129"/>
      <c r="Q69" s="129"/>
      <c r="R69" s="129" t="str">
        <f>FE70</f>
        <v>über</v>
      </c>
      <c r="S69" s="129"/>
      <c r="T69" s="129"/>
      <c r="U69" s="129"/>
      <c r="V69" s="129"/>
      <c r="W69" s="129"/>
      <c r="X69" s="129"/>
      <c r="Y69" s="129" t="str">
        <f>FF70</f>
        <v>unsinn,</v>
      </c>
      <c r="Z69" s="129"/>
      <c r="AA69" s="129"/>
      <c r="AB69" s="129"/>
      <c r="AC69" s="129"/>
      <c r="AD69" s="129"/>
      <c r="AE69" s="129"/>
      <c r="AF69" s="129"/>
      <c r="AG69" s="129"/>
      <c r="AH69" s="129"/>
      <c r="AI69" s="129" t="str">
        <f>FG70</f>
        <v>den</v>
      </c>
      <c r="AJ69" s="129"/>
      <c r="AK69" s="129"/>
      <c r="AL69" s="129"/>
      <c r="AM69" s="129"/>
      <c r="AN69" s="129"/>
      <c r="AO69" s="129" t="str">
        <f>FH70</f>
        <v>unser</v>
      </c>
      <c r="AP69" s="129"/>
      <c r="AQ69" s="129"/>
      <c r="AR69" s="129"/>
      <c r="AS69" s="129"/>
      <c r="AT69" s="129"/>
      <c r="AU69" s="129"/>
      <c r="AV69" s="129"/>
      <c r="AW69" s="129" t="str">
        <f>FI70</f>
        <v>vater</v>
      </c>
      <c r="AX69" s="129"/>
      <c r="AY69" s="129"/>
      <c r="AZ69" s="129"/>
      <c r="BA69" s="129"/>
      <c r="BB69" s="129"/>
      <c r="BC69" s="129"/>
      <c r="BD69" s="129"/>
      <c r="BE69" s="129" t="str">
        <f>FJ70</f>
        <v>uns</v>
      </c>
      <c r="BF69" s="129"/>
      <c r="BG69" s="129"/>
      <c r="BH69" s="129"/>
      <c r="BI69" s="129"/>
      <c r="BJ69" s="129"/>
      <c r="BK69" s="129" t="str">
        <f>FK70</f>
        <v>beim</v>
      </c>
      <c r="BL69" s="129"/>
      <c r="BM69" s="129"/>
      <c r="BN69" s="129"/>
      <c r="BO69" s="129"/>
      <c r="BP69" s="129"/>
      <c r="BQ69" s="129"/>
      <c r="BR69" s="129" t="str">
        <f>FL70</f>
        <v>abendessen</v>
      </c>
      <c r="BS69" s="129"/>
      <c r="BT69" s="129"/>
      <c r="BU69" s="129"/>
      <c r="BV69" s="129"/>
      <c r="BW69" s="129"/>
      <c r="BX69" s="129"/>
      <c r="BY69" s="129"/>
      <c r="BZ69" s="129"/>
      <c r="CA69" s="129"/>
      <c r="CB69" s="129"/>
      <c r="CC69" s="129"/>
      <c r="CD69" s="129"/>
      <c r="CE69" s="129"/>
      <c r="CF69" s="129"/>
      <c r="CG69" s="129"/>
      <c r="CH69" s="129" t="str">
        <f>FM70</f>
        <v>erzählt.</v>
      </c>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30"/>
      <c r="EU69" s="31"/>
      <c r="EV69" s="32"/>
      <c r="EW69" s="49"/>
      <c r="EX69" s="49"/>
      <c r="EY69" s="49"/>
      <c r="EZ69" s="49"/>
      <c r="FA69" s="136">
        <f>IF(SUM($FT69:$GJ69)=0,0,1)</f>
        <v>0</v>
      </c>
      <c r="FB69" s="57">
        <f>IF(FA69=0,A68,"")</f>
        <v>16</v>
      </c>
      <c r="FC69" s="58" t="s">
        <v>143</v>
      </c>
      <c r="FD69" s="58" t="s">
        <v>99</v>
      </c>
      <c r="FE69" s="58" t="s">
        <v>20</v>
      </c>
      <c r="FF69" s="58" t="s">
        <v>144</v>
      </c>
      <c r="FG69" s="58" t="s">
        <v>93</v>
      </c>
      <c r="FH69" s="58" t="s">
        <v>145</v>
      </c>
      <c r="FI69" s="58" t="s">
        <v>146</v>
      </c>
      <c r="FJ69" s="58" t="s">
        <v>147</v>
      </c>
      <c r="FK69" s="58" t="s">
        <v>79</v>
      </c>
      <c r="FL69" s="58" t="s">
        <v>148</v>
      </c>
      <c r="FM69" s="58" t="s">
        <v>149</v>
      </c>
      <c r="FN69" s="58"/>
      <c r="FO69" s="58"/>
      <c r="FP69" s="58"/>
      <c r="FQ69" s="58"/>
      <c r="FR69" s="58"/>
      <c r="FS69" s="59"/>
      <c r="FT69" s="39">
        <f t="shared" ref="FT69:GD69" si="62">IF(FT70,1,0)</f>
        <v>0</v>
      </c>
      <c r="FU69" s="39">
        <f t="shared" si="62"/>
        <v>0</v>
      </c>
      <c r="FV69" s="39">
        <f t="shared" si="62"/>
        <v>0</v>
      </c>
      <c r="FW69" s="39">
        <f t="shared" si="62"/>
        <v>0</v>
      </c>
      <c r="FX69" s="39">
        <f t="shared" si="62"/>
        <v>0</v>
      </c>
      <c r="FY69" s="39">
        <f t="shared" si="62"/>
        <v>0</v>
      </c>
      <c r="FZ69" s="39">
        <f t="shared" si="62"/>
        <v>0</v>
      </c>
      <c r="GA69" s="39">
        <f t="shared" si="62"/>
        <v>0</v>
      </c>
      <c r="GB69" s="39">
        <f t="shared" si="62"/>
        <v>0</v>
      </c>
      <c r="GC69" s="39">
        <f t="shared" si="62"/>
        <v>0</v>
      </c>
      <c r="GD69" s="39">
        <f t="shared" si="62"/>
        <v>0</v>
      </c>
    </row>
    <row r="70" spans="1:209" ht="18" x14ac:dyDescent="0.35">
      <c r="A70" s="203"/>
      <c r="B70" s="128"/>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29"/>
      <c r="BV70" s="129"/>
      <c r="BW70" s="129"/>
      <c r="BX70" s="129"/>
      <c r="BY70" s="129"/>
      <c r="BZ70" s="129"/>
      <c r="CA70" s="129"/>
      <c r="CB70" s="129"/>
      <c r="CC70" s="129"/>
      <c r="CD70" s="129"/>
      <c r="CE70" s="129"/>
      <c r="CF70" s="129"/>
      <c r="CG70" s="129"/>
      <c r="CH70" s="129"/>
      <c r="CI70" s="129"/>
      <c r="CJ70" s="129"/>
      <c r="CK70" s="129"/>
      <c r="CL70" s="129"/>
      <c r="CM70" s="129"/>
      <c r="CN70" s="129"/>
      <c r="CO70" s="129"/>
      <c r="CP70" s="129"/>
      <c r="CQ70" s="129"/>
      <c r="CR70" s="129"/>
      <c r="CS70" s="129"/>
      <c r="CT70" s="129"/>
      <c r="CU70" s="129"/>
      <c r="CV70" s="129"/>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30"/>
      <c r="EU70" s="31"/>
      <c r="EV70" s="32"/>
      <c r="EW70" s="49"/>
      <c r="EX70" s="49"/>
      <c r="EY70" s="49"/>
      <c r="EZ70" s="49"/>
      <c r="FA70" s="136"/>
      <c r="FB70" s="57"/>
      <c r="FC70" s="37" t="str">
        <f t="shared" ref="FC70:FM70" si="63">IF(FT69=1,FC68,FC69)</f>
        <v>wir</v>
      </c>
      <c r="FD70" s="37" t="str">
        <f t="shared" si="63"/>
        <v>lachen</v>
      </c>
      <c r="FE70" s="37" t="str">
        <f t="shared" si="63"/>
        <v>über</v>
      </c>
      <c r="FF70" s="37" t="str">
        <f t="shared" si="63"/>
        <v>unsinn,</v>
      </c>
      <c r="FG70" s="37" t="str">
        <f t="shared" si="63"/>
        <v>den</v>
      </c>
      <c r="FH70" s="37" t="str">
        <f t="shared" si="63"/>
        <v>unser</v>
      </c>
      <c r="FI70" s="37" t="str">
        <f t="shared" si="63"/>
        <v>vater</v>
      </c>
      <c r="FJ70" s="37" t="str">
        <f t="shared" si="63"/>
        <v>uns</v>
      </c>
      <c r="FK70" s="37" t="str">
        <f t="shared" si="63"/>
        <v>beim</v>
      </c>
      <c r="FL70" s="37" t="str">
        <f t="shared" si="63"/>
        <v>abendessen</v>
      </c>
      <c r="FM70" s="37" t="str">
        <f t="shared" si="63"/>
        <v>erzählt.</v>
      </c>
      <c r="FS70" s="39"/>
      <c r="FT70" s="35" t="b">
        <v>0</v>
      </c>
      <c r="FU70" s="35"/>
      <c r="FV70" s="35"/>
      <c r="FW70" s="35"/>
      <c r="FX70" s="35"/>
      <c r="FY70" s="35"/>
      <c r="FZ70" s="35"/>
      <c r="GA70" s="35"/>
      <c r="GB70" s="35"/>
      <c r="GC70" s="35"/>
      <c r="GD70" s="35"/>
    </row>
    <row r="71" spans="1:209" ht="9.9" customHeight="1" x14ac:dyDescent="0.35">
      <c r="A71" s="203"/>
      <c r="B71" s="131"/>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c r="EM71" s="132"/>
      <c r="EN71" s="132"/>
      <c r="EO71" s="132"/>
      <c r="EP71" s="132"/>
      <c r="EQ71" s="132"/>
      <c r="ER71" s="132"/>
      <c r="ES71" s="132"/>
      <c r="ET71" s="133"/>
      <c r="EU71" s="31"/>
      <c r="EV71" s="32"/>
      <c r="EW71" s="49"/>
      <c r="EX71" s="49"/>
      <c r="EY71" s="49"/>
      <c r="EZ71" s="49"/>
      <c r="FA71" s="136"/>
      <c r="FB71" s="57"/>
    </row>
    <row r="72" spans="1:209" ht="9.75" customHeight="1" x14ac:dyDescent="0.35">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4"/>
      <c r="EW72" s="56"/>
      <c r="EX72" s="56"/>
      <c r="EY72" s="56"/>
      <c r="EZ72" s="56"/>
      <c r="FA72" s="137" t="s">
        <v>250</v>
      </c>
    </row>
    <row r="73" spans="1:209" ht="15.6" x14ac:dyDescent="0.3">
      <c r="H73" s="139" t="str">
        <f>IF(FA74=1,"Du kannst Dir jetzt das Ergebnis anschauen. Klicke unten auf den roten Reiter.",IF(FA73=15,CONCATENATE("Du hast den Satz ",FB73," noch nicht bearbeitet."),CONCATENATE("Du hast die Sätze ",FB73, " noch nicht bearbeitet.")))</f>
        <v>Du hast die Sätze 1, 2, 3, 4, 5, 6, 7, 8, 9, 10, 11, 12, 13, 14, 15, 16 noch nicht bearbeitet.</v>
      </c>
      <c r="FA73" s="135">
        <f>SUM(FA9:FA69)</f>
        <v>0</v>
      </c>
      <c r="FB73" s="36" t="str">
        <f>_xlfn.TEXTJOIN(", ",TRUE,FB9,FB13,FB17,FB21,FB25,FB29,FB33,FB37,FB41,FB45,FB49,FB53,FB57,FB61,FB65,FB69)</f>
        <v>1, 2, 3, 4, 5, 6, 7, 8, 9, 10, 11, 12, 13, 14, 15, 16</v>
      </c>
    </row>
    <row r="74" spans="1:209" x14ac:dyDescent="0.3">
      <c r="H74" s="140" t="str">
        <f>IF(FA74=0,"Der Test kann nur ausgewertet werden, wenn alle Sätze bearbeitet sind.","")</f>
        <v>Der Test kann nur ausgewertet werden, wenn alle Sätze bearbeitet sind.</v>
      </c>
      <c r="I74" s="141"/>
      <c r="FA74" s="138">
        <f>IF(FA73=16,1,0)</f>
        <v>0</v>
      </c>
      <c r="FB74" s="36" t="s">
        <v>282</v>
      </c>
    </row>
  </sheetData>
  <sheetProtection algorithmName="SHA-512" hashValue="cEV2Dwf7Npu7jpK7CgmwAp9gMkSGLxTBFlxXAV6I2dk8MSam8JA7Vpoa/Z8rNlGvwWXxJzjtIF0y9uaJC98lEA==" saltValue="bOmOmH52eKEcb61IkMt7VA==" spinCount="100000" sheet="1" objects="1" scenarios="1" selectLockedCells="1"/>
  <mergeCells count="17">
    <mergeCell ref="BA3:CY4"/>
    <mergeCell ref="A8:A11"/>
    <mergeCell ref="A12:A15"/>
    <mergeCell ref="A16:A19"/>
    <mergeCell ref="A20:A23"/>
    <mergeCell ref="A24:A27"/>
    <mergeCell ref="A28:A31"/>
    <mergeCell ref="A32:A35"/>
    <mergeCell ref="A56:A59"/>
    <mergeCell ref="A60:A63"/>
    <mergeCell ref="A64:A67"/>
    <mergeCell ref="A68:A71"/>
    <mergeCell ref="A36:A39"/>
    <mergeCell ref="A40:A43"/>
    <mergeCell ref="A44:A47"/>
    <mergeCell ref="A48:A51"/>
    <mergeCell ref="A52:A55"/>
  </mergeCells>
  <conditionalFormatting sqref="B9:ET9 B13:ET13 B17:ET17 B21:ET21 B25:ET25 B29:ET29 B33:ET33 B37:ET37 B41:ET41 B45:ET45 B49:ET49 B53:ET53 B57:ET57 B61:ET61 B65:ET65 B69:ET69">
    <cfRule type="expression" dxfId="17" priority="26">
      <formula>#REF!=$FB9</formula>
    </cfRule>
  </conditionalFormatting>
  <conditionalFormatting sqref="C6 H73:H74">
    <cfRule type="expression" dxfId="16" priority="59">
      <formula>$FD$5=0</formula>
    </cfRule>
  </conditionalFormatting>
  <conditionalFormatting sqref="C9:CY9 C17:ES17 C25:ED25 C33:DO33 C41:CU41 C49:EB49 C57:CY57 C65:CV65">
    <cfRule type="expression" dxfId="15" priority="43">
      <formula>$FD$5=0</formula>
    </cfRule>
  </conditionalFormatting>
  <conditionalFormatting sqref="C13:DV13 C21:CO21 C29:DD29 C37:DP37 C45:EG45 C53:CW53 C61:DG61 C69:CV69">
    <cfRule type="expression" dxfId="14" priority="51">
      <formula>$FD$5=0</formula>
    </cfRule>
  </conditionalFormatting>
  <conditionalFormatting sqref="E7">
    <cfRule type="expression" dxfId="13" priority="60">
      <formula>$FD$5=1</formula>
    </cfRule>
  </conditionalFormatting>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30480</xdr:colOff>
                    <xdr:row>8</xdr:row>
                    <xdr:rowOff>228600</xdr:rowOff>
                  </from>
                  <to>
                    <xdr:col>6</xdr:col>
                    <xdr:colOff>38100</xdr:colOff>
                    <xdr:row>9</xdr:row>
                    <xdr:rowOff>220980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7620</xdr:colOff>
                    <xdr:row>8</xdr:row>
                    <xdr:rowOff>228600</xdr:rowOff>
                  </from>
                  <to>
                    <xdr:col>11</xdr:col>
                    <xdr:colOff>0</xdr:colOff>
                    <xdr:row>9</xdr:row>
                    <xdr:rowOff>220980</xdr:rowOff>
                  </to>
                </anchor>
              </controlPr>
            </control>
          </mc:Choice>
        </mc:AlternateContent>
        <mc:AlternateContent xmlns:mc="http://schemas.openxmlformats.org/markup-compatibility/2006">
          <mc:Choice Requires="x14">
            <control shapeId="28681" r:id="rId6" name="Check Box 9">
              <controlPr defaultSize="0" autoFill="0" autoLine="0" autoPict="0">
                <anchor moveWithCells="1">
                  <from>
                    <xdr:col>19</xdr:col>
                    <xdr:colOff>22860</xdr:colOff>
                    <xdr:row>8</xdr:row>
                    <xdr:rowOff>228600</xdr:rowOff>
                  </from>
                  <to>
                    <xdr:col>23</xdr:col>
                    <xdr:colOff>38100</xdr:colOff>
                    <xdr:row>9</xdr:row>
                    <xdr:rowOff>220980</xdr:rowOff>
                  </to>
                </anchor>
              </controlPr>
            </control>
          </mc:Choice>
        </mc:AlternateContent>
        <mc:AlternateContent xmlns:mc="http://schemas.openxmlformats.org/markup-compatibility/2006">
          <mc:Choice Requires="x14">
            <control shapeId="28682" r:id="rId7" name="Check Box 10">
              <controlPr defaultSize="0" autoFill="0" autoLine="0" autoPict="0">
                <anchor moveWithCells="1">
                  <from>
                    <xdr:col>31</xdr:col>
                    <xdr:colOff>7620</xdr:colOff>
                    <xdr:row>8</xdr:row>
                    <xdr:rowOff>228600</xdr:rowOff>
                  </from>
                  <to>
                    <xdr:col>35</xdr:col>
                    <xdr:colOff>0</xdr:colOff>
                    <xdr:row>9</xdr:row>
                    <xdr:rowOff>220980</xdr:rowOff>
                  </to>
                </anchor>
              </controlPr>
            </control>
          </mc:Choice>
        </mc:AlternateContent>
        <mc:AlternateContent xmlns:mc="http://schemas.openxmlformats.org/markup-compatibility/2006">
          <mc:Choice Requires="x14">
            <control shapeId="28684" r:id="rId8" name="Check Box 12">
              <controlPr defaultSize="0" autoFill="0" autoLine="0" autoPict="0">
                <anchor moveWithCells="1">
                  <from>
                    <xdr:col>36</xdr:col>
                    <xdr:colOff>0</xdr:colOff>
                    <xdr:row>8</xdr:row>
                    <xdr:rowOff>228600</xdr:rowOff>
                  </from>
                  <to>
                    <xdr:col>40</xdr:col>
                    <xdr:colOff>0</xdr:colOff>
                    <xdr:row>9</xdr:row>
                    <xdr:rowOff>220980</xdr:rowOff>
                  </to>
                </anchor>
              </controlPr>
            </control>
          </mc:Choice>
        </mc:AlternateContent>
        <mc:AlternateContent xmlns:mc="http://schemas.openxmlformats.org/markup-compatibility/2006">
          <mc:Choice Requires="x14">
            <control shapeId="28685" r:id="rId9" name="Check Box 13">
              <controlPr defaultSize="0" autoFill="0" autoLine="0" autoPict="0">
                <anchor moveWithCells="1">
                  <from>
                    <xdr:col>58</xdr:col>
                    <xdr:colOff>22860</xdr:colOff>
                    <xdr:row>8</xdr:row>
                    <xdr:rowOff>228600</xdr:rowOff>
                  </from>
                  <to>
                    <xdr:col>62</xdr:col>
                    <xdr:colOff>30480</xdr:colOff>
                    <xdr:row>9</xdr:row>
                    <xdr:rowOff>220980</xdr:rowOff>
                  </to>
                </anchor>
              </controlPr>
            </control>
          </mc:Choice>
        </mc:AlternateContent>
        <mc:AlternateContent xmlns:mc="http://schemas.openxmlformats.org/markup-compatibility/2006">
          <mc:Choice Requires="x14">
            <control shapeId="28686" r:id="rId10" name="Check Box 14">
              <controlPr defaultSize="0" autoFill="0" autoLine="0" autoPict="0">
                <anchor moveWithCells="1">
                  <from>
                    <xdr:col>65</xdr:col>
                    <xdr:colOff>0</xdr:colOff>
                    <xdr:row>8</xdr:row>
                    <xdr:rowOff>228600</xdr:rowOff>
                  </from>
                  <to>
                    <xdr:col>69</xdr:col>
                    <xdr:colOff>0</xdr:colOff>
                    <xdr:row>9</xdr:row>
                    <xdr:rowOff>220980</xdr:rowOff>
                  </to>
                </anchor>
              </controlPr>
            </control>
          </mc:Choice>
        </mc:AlternateContent>
        <mc:AlternateContent xmlns:mc="http://schemas.openxmlformats.org/markup-compatibility/2006">
          <mc:Choice Requires="x14">
            <control shapeId="28687" r:id="rId11" name="Check Box 15">
              <controlPr defaultSize="0" autoFill="0" autoLine="0" autoPict="0">
                <anchor moveWithCells="1">
                  <from>
                    <xdr:col>69</xdr:col>
                    <xdr:colOff>7620</xdr:colOff>
                    <xdr:row>8</xdr:row>
                    <xdr:rowOff>228600</xdr:rowOff>
                  </from>
                  <to>
                    <xdr:col>73</xdr:col>
                    <xdr:colOff>22860</xdr:colOff>
                    <xdr:row>9</xdr:row>
                    <xdr:rowOff>220980</xdr:rowOff>
                  </to>
                </anchor>
              </controlPr>
            </control>
          </mc:Choice>
        </mc:AlternateContent>
        <mc:AlternateContent xmlns:mc="http://schemas.openxmlformats.org/markup-compatibility/2006">
          <mc:Choice Requires="x14">
            <control shapeId="28689" r:id="rId12" name="Check Box 17">
              <controlPr defaultSize="0" autoFill="0" autoLine="0" autoPict="0">
                <anchor moveWithCells="1">
                  <from>
                    <xdr:col>93</xdr:col>
                    <xdr:colOff>45720</xdr:colOff>
                    <xdr:row>8</xdr:row>
                    <xdr:rowOff>228600</xdr:rowOff>
                  </from>
                  <to>
                    <xdr:col>97</xdr:col>
                    <xdr:colOff>45720</xdr:colOff>
                    <xdr:row>9</xdr:row>
                    <xdr:rowOff>220980</xdr:rowOff>
                  </to>
                </anchor>
              </controlPr>
            </control>
          </mc:Choice>
        </mc:AlternateContent>
        <mc:AlternateContent xmlns:mc="http://schemas.openxmlformats.org/markup-compatibility/2006">
          <mc:Choice Requires="x14">
            <control shapeId="28693" r:id="rId13" name="Check Box 21">
              <controlPr defaultSize="0" autoFill="0" autoLine="0" autoPict="0">
                <anchor moveWithCells="1">
                  <from>
                    <xdr:col>1</xdr:col>
                    <xdr:colOff>198120</xdr:colOff>
                    <xdr:row>12</xdr:row>
                    <xdr:rowOff>213360</xdr:rowOff>
                  </from>
                  <to>
                    <xdr:col>6</xdr:col>
                    <xdr:colOff>30480</xdr:colOff>
                    <xdr:row>13</xdr:row>
                    <xdr:rowOff>198120</xdr:rowOff>
                  </to>
                </anchor>
              </controlPr>
            </control>
          </mc:Choice>
        </mc:AlternateContent>
        <mc:AlternateContent xmlns:mc="http://schemas.openxmlformats.org/markup-compatibility/2006">
          <mc:Choice Requires="x14">
            <control shapeId="28694" r:id="rId14" name="Check Box 22">
              <controlPr defaultSize="0" autoFill="0" autoLine="0" autoPict="0">
                <anchor moveWithCells="1">
                  <from>
                    <xdr:col>6</xdr:col>
                    <xdr:colOff>60960</xdr:colOff>
                    <xdr:row>12</xdr:row>
                    <xdr:rowOff>213360</xdr:rowOff>
                  </from>
                  <to>
                    <xdr:col>11</xdr:col>
                    <xdr:colOff>30480</xdr:colOff>
                    <xdr:row>13</xdr:row>
                    <xdr:rowOff>198120</xdr:rowOff>
                  </to>
                </anchor>
              </controlPr>
            </control>
          </mc:Choice>
        </mc:AlternateContent>
        <mc:AlternateContent xmlns:mc="http://schemas.openxmlformats.org/markup-compatibility/2006">
          <mc:Choice Requires="x14">
            <control shapeId="28699" r:id="rId15" name="Check Box 27">
              <controlPr defaultSize="0" autoFill="0" autoLine="0" autoPict="0">
                <anchor moveWithCells="1">
                  <from>
                    <xdr:col>24</xdr:col>
                    <xdr:colOff>30480</xdr:colOff>
                    <xdr:row>12</xdr:row>
                    <xdr:rowOff>213360</xdr:rowOff>
                  </from>
                  <to>
                    <xdr:col>28</xdr:col>
                    <xdr:colOff>38100</xdr:colOff>
                    <xdr:row>13</xdr:row>
                    <xdr:rowOff>198120</xdr:rowOff>
                  </to>
                </anchor>
              </controlPr>
            </control>
          </mc:Choice>
        </mc:AlternateContent>
        <mc:AlternateContent xmlns:mc="http://schemas.openxmlformats.org/markup-compatibility/2006">
          <mc:Choice Requires="x14">
            <control shapeId="28700" r:id="rId16" name="Check Box 28">
              <controlPr defaultSize="0" autoFill="0" autoLine="0" autoPict="0">
                <anchor moveWithCells="1">
                  <from>
                    <xdr:col>28</xdr:col>
                    <xdr:colOff>45720</xdr:colOff>
                    <xdr:row>12</xdr:row>
                    <xdr:rowOff>213360</xdr:rowOff>
                  </from>
                  <to>
                    <xdr:col>33</xdr:col>
                    <xdr:colOff>7620</xdr:colOff>
                    <xdr:row>13</xdr:row>
                    <xdr:rowOff>198120</xdr:rowOff>
                  </to>
                </anchor>
              </controlPr>
            </control>
          </mc:Choice>
        </mc:AlternateContent>
        <mc:AlternateContent xmlns:mc="http://schemas.openxmlformats.org/markup-compatibility/2006">
          <mc:Choice Requires="x14">
            <control shapeId="28701" r:id="rId17" name="Check Box 29">
              <controlPr defaultSize="0" autoFill="0" autoLine="0" autoPict="0">
                <anchor moveWithCells="1">
                  <from>
                    <xdr:col>38</xdr:col>
                    <xdr:colOff>38100</xdr:colOff>
                    <xdr:row>12</xdr:row>
                    <xdr:rowOff>213360</xdr:rowOff>
                  </from>
                  <to>
                    <xdr:col>43</xdr:col>
                    <xdr:colOff>7620</xdr:colOff>
                    <xdr:row>13</xdr:row>
                    <xdr:rowOff>198120</xdr:rowOff>
                  </to>
                </anchor>
              </controlPr>
            </control>
          </mc:Choice>
        </mc:AlternateContent>
        <mc:AlternateContent xmlns:mc="http://schemas.openxmlformats.org/markup-compatibility/2006">
          <mc:Choice Requires="x14">
            <control shapeId="28702" r:id="rId18" name="Check Box 30">
              <controlPr defaultSize="0" autoFill="0" autoLine="0" autoPict="0">
                <anchor moveWithCells="1">
                  <from>
                    <xdr:col>50</xdr:col>
                    <xdr:colOff>45720</xdr:colOff>
                    <xdr:row>12</xdr:row>
                    <xdr:rowOff>213360</xdr:rowOff>
                  </from>
                  <to>
                    <xdr:col>55</xdr:col>
                    <xdr:colOff>22860</xdr:colOff>
                    <xdr:row>13</xdr:row>
                    <xdr:rowOff>198120</xdr:rowOff>
                  </to>
                </anchor>
              </controlPr>
            </control>
          </mc:Choice>
        </mc:AlternateContent>
        <mc:AlternateContent xmlns:mc="http://schemas.openxmlformats.org/markup-compatibility/2006">
          <mc:Choice Requires="x14">
            <control shapeId="28703" r:id="rId19" name="Check Box 31">
              <controlPr defaultSize="0" autoFill="0" autoLine="0" autoPict="0">
                <anchor moveWithCells="1">
                  <from>
                    <xdr:col>55</xdr:col>
                    <xdr:colOff>38100</xdr:colOff>
                    <xdr:row>12</xdr:row>
                    <xdr:rowOff>213360</xdr:rowOff>
                  </from>
                  <to>
                    <xdr:col>60</xdr:col>
                    <xdr:colOff>7620</xdr:colOff>
                    <xdr:row>13</xdr:row>
                    <xdr:rowOff>198120</xdr:rowOff>
                  </to>
                </anchor>
              </controlPr>
            </control>
          </mc:Choice>
        </mc:AlternateContent>
        <mc:AlternateContent xmlns:mc="http://schemas.openxmlformats.org/markup-compatibility/2006">
          <mc:Choice Requires="x14">
            <control shapeId="28704" r:id="rId20" name="Check Box 32">
              <controlPr defaultSize="0" autoFill="0" autoLine="0" autoPict="0">
                <anchor moveWithCells="1">
                  <from>
                    <xdr:col>60</xdr:col>
                    <xdr:colOff>38100</xdr:colOff>
                    <xdr:row>12</xdr:row>
                    <xdr:rowOff>213360</xdr:rowOff>
                  </from>
                  <to>
                    <xdr:col>65</xdr:col>
                    <xdr:colOff>7620</xdr:colOff>
                    <xdr:row>13</xdr:row>
                    <xdr:rowOff>198120</xdr:rowOff>
                  </to>
                </anchor>
              </controlPr>
            </control>
          </mc:Choice>
        </mc:AlternateContent>
        <mc:AlternateContent xmlns:mc="http://schemas.openxmlformats.org/markup-compatibility/2006">
          <mc:Choice Requires="x14">
            <control shapeId="28705" r:id="rId21" name="Check Box 33">
              <controlPr defaultSize="0" autoFill="0" autoLine="0" autoPict="0">
                <anchor moveWithCells="1">
                  <from>
                    <xdr:col>71</xdr:col>
                    <xdr:colOff>45720</xdr:colOff>
                    <xdr:row>12</xdr:row>
                    <xdr:rowOff>213360</xdr:rowOff>
                  </from>
                  <to>
                    <xdr:col>76</xdr:col>
                    <xdr:colOff>7620</xdr:colOff>
                    <xdr:row>13</xdr:row>
                    <xdr:rowOff>198120</xdr:rowOff>
                  </to>
                </anchor>
              </controlPr>
            </control>
          </mc:Choice>
        </mc:AlternateContent>
        <mc:AlternateContent xmlns:mc="http://schemas.openxmlformats.org/markup-compatibility/2006">
          <mc:Choice Requires="x14">
            <control shapeId="28706" r:id="rId22" name="Check Box 34">
              <controlPr defaultSize="0" autoFill="0" autoLine="0" autoPict="0">
                <anchor moveWithCells="1">
                  <from>
                    <xdr:col>89</xdr:col>
                    <xdr:colOff>0</xdr:colOff>
                    <xdr:row>12</xdr:row>
                    <xdr:rowOff>213360</xdr:rowOff>
                  </from>
                  <to>
                    <xdr:col>93</xdr:col>
                    <xdr:colOff>38100</xdr:colOff>
                    <xdr:row>13</xdr:row>
                    <xdr:rowOff>198120</xdr:rowOff>
                  </to>
                </anchor>
              </controlPr>
            </control>
          </mc:Choice>
        </mc:AlternateContent>
        <mc:AlternateContent xmlns:mc="http://schemas.openxmlformats.org/markup-compatibility/2006">
          <mc:Choice Requires="x14">
            <control shapeId="28707" r:id="rId23" name="Check Box 35">
              <controlPr defaultSize="0" autoFill="0" autoLine="0" autoPict="0">
                <anchor moveWithCells="1">
                  <from>
                    <xdr:col>93</xdr:col>
                    <xdr:colOff>45720</xdr:colOff>
                    <xdr:row>12</xdr:row>
                    <xdr:rowOff>213360</xdr:rowOff>
                  </from>
                  <to>
                    <xdr:col>98</xdr:col>
                    <xdr:colOff>22860</xdr:colOff>
                    <xdr:row>13</xdr:row>
                    <xdr:rowOff>198120</xdr:rowOff>
                  </to>
                </anchor>
              </controlPr>
            </control>
          </mc:Choice>
        </mc:AlternateContent>
        <mc:AlternateContent xmlns:mc="http://schemas.openxmlformats.org/markup-compatibility/2006">
          <mc:Choice Requires="x14">
            <control shapeId="28710" r:id="rId24" name="Check Box 38">
              <controlPr defaultSize="0" autoFill="0" autoLine="0" autoPict="0">
                <anchor moveWithCells="1">
                  <from>
                    <xdr:col>1</xdr:col>
                    <xdr:colOff>198120</xdr:colOff>
                    <xdr:row>16</xdr:row>
                    <xdr:rowOff>213360</xdr:rowOff>
                  </from>
                  <to>
                    <xdr:col>6</xdr:col>
                    <xdr:colOff>30480</xdr:colOff>
                    <xdr:row>17</xdr:row>
                    <xdr:rowOff>198120</xdr:rowOff>
                  </to>
                </anchor>
              </controlPr>
            </control>
          </mc:Choice>
        </mc:AlternateContent>
        <mc:AlternateContent xmlns:mc="http://schemas.openxmlformats.org/markup-compatibility/2006">
          <mc:Choice Requires="x14">
            <control shapeId="28711" r:id="rId25" name="Check Box 39">
              <controlPr defaultSize="0" autoFill="0" autoLine="0" autoPict="0">
                <anchor moveWithCells="1">
                  <from>
                    <xdr:col>6</xdr:col>
                    <xdr:colOff>45720</xdr:colOff>
                    <xdr:row>16</xdr:row>
                    <xdr:rowOff>213360</xdr:rowOff>
                  </from>
                  <to>
                    <xdr:col>11</xdr:col>
                    <xdr:colOff>22860</xdr:colOff>
                    <xdr:row>17</xdr:row>
                    <xdr:rowOff>198120</xdr:rowOff>
                  </to>
                </anchor>
              </controlPr>
            </control>
          </mc:Choice>
        </mc:AlternateContent>
        <mc:AlternateContent xmlns:mc="http://schemas.openxmlformats.org/markup-compatibility/2006">
          <mc:Choice Requires="x14">
            <control shapeId="28712" r:id="rId26" name="Check Box 40">
              <controlPr defaultSize="0" autoFill="0" autoLine="0" autoPict="0">
                <anchor moveWithCells="1">
                  <from>
                    <xdr:col>105</xdr:col>
                    <xdr:colOff>45720</xdr:colOff>
                    <xdr:row>16</xdr:row>
                    <xdr:rowOff>213360</xdr:rowOff>
                  </from>
                  <to>
                    <xdr:col>110</xdr:col>
                    <xdr:colOff>22860</xdr:colOff>
                    <xdr:row>17</xdr:row>
                    <xdr:rowOff>198120</xdr:rowOff>
                  </to>
                </anchor>
              </controlPr>
            </control>
          </mc:Choice>
        </mc:AlternateContent>
        <mc:AlternateContent xmlns:mc="http://schemas.openxmlformats.org/markup-compatibility/2006">
          <mc:Choice Requires="x14">
            <control shapeId="28713" r:id="rId27" name="Check Box 41">
              <controlPr defaultSize="0" autoFill="0" autoLine="0" autoPict="0">
                <anchor moveWithCells="1">
                  <from>
                    <xdr:col>123</xdr:col>
                    <xdr:colOff>38100</xdr:colOff>
                    <xdr:row>16</xdr:row>
                    <xdr:rowOff>213360</xdr:rowOff>
                  </from>
                  <to>
                    <xdr:col>128</xdr:col>
                    <xdr:colOff>22860</xdr:colOff>
                    <xdr:row>17</xdr:row>
                    <xdr:rowOff>198120</xdr:rowOff>
                  </to>
                </anchor>
              </controlPr>
            </control>
          </mc:Choice>
        </mc:AlternateContent>
        <mc:AlternateContent xmlns:mc="http://schemas.openxmlformats.org/markup-compatibility/2006">
          <mc:Choice Requires="x14">
            <control shapeId="28714" r:id="rId28" name="Check Box 42">
              <controlPr defaultSize="0" autoFill="0" autoLine="0" autoPict="0">
                <anchor moveWithCells="1">
                  <from>
                    <xdr:col>137</xdr:col>
                    <xdr:colOff>38100</xdr:colOff>
                    <xdr:row>16</xdr:row>
                    <xdr:rowOff>213360</xdr:rowOff>
                  </from>
                  <to>
                    <xdr:col>142</xdr:col>
                    <xdr:colOff>7620</xdr:colOff>
                    <xdr:row>17</xdr:row>
                    <xdr:rowOff>198120</xdr:rowOff>
                  </to>
                </anchor>
              </controlPr>
            </control>
          </mc:Choice>
        </mc:AlternateContent>
        <mc:AlternateContent xmlns:mc="http://schemas.openxmlformats.org/markup-compatibility/2006">
          <mc:Choice Requires="x14">
            <control shapeId="28716" r:id="rId29" name="Check Box 44">
              <controlPr defaultSize="0" autoFill="0" autoLine="0" autoPict="0">
                <anchor moveWithCells="1">
                  <from>
                    <xdr:col>14</xdr:col>
                    <xdr:colOff>38100</xdr:colOff>
                    <xdr:row>16</xdr:row>
                    <xdr:rowOff>213360</xdr:rowOff>
                  </from>
                  <to>
                    <xdr:col>19</xdr:col>
                    <xdr:colOff>0</xdr:colOff>
                    <xdr:row>17</xdr:row>
                    <xdr:rowOff>198120</xdr:rowOff>
                  </to>
                </anchor>
              </controlPr>
            </control>
          </mc:Choice>
        </mc:AlternateContent>
        <mc:AlternateContent xmlns:mc="http://schemas.openxmlformats.org/markup-compatibility/2006">
          <mc:Choice Requires="x14">
            <control shapeId="28717" r:id="rId30" name="Check Box 45">
              <controlPr defaultSize="0" autoFill="0" autoLine="0" autoPict="0">
                <anchor moveWithCells="1">
                  <from>
                    <xdr:col>18</xdr:col>
                    <xdr:colOff>38100</xdr:colOff>
                    <xdr:row>16</xdr:row>
                    <xdr:rowOff>213360</xdr:rowOff>
                  </from>
                  <to>
                    <xdr:col>23</xdr:col>
                    <xdr:colOff>0</xdr:colOff>
                    <xdr:row>17</xdr:row>
                    <xdr:rowOff>198120</xdr:rowOff>
                  </to>
                </anchor>
              </controlPr>
            </control>
          </mc:Choice>
        </mc:AlternateContent>
        <mc:AlternateContent xmlns:mc="http://schemas.openxmlformats.org/markup-compatibility/2006">
          <mc:Choice Requires="x14">
            <control shapeId="28718" r:id="rId31" name="Check Box 46">
              <controlPr defaultSize="0" autoFill="0" autoLine="0" autoPict="0">
                <anchor moveWithCells="1">
                  <from>
                    <xdr:col>27</xdr:col>
                    <xdr:colOff>38100</xdr:colOff>
                    <xdr:row>16</xdr:row>
                    <xdr:rowOff>213360</xdr:rowOff>
                  </from>
                  <to>
                    <xdr:col>32</xdr:col>
                    <xdr:colOff>30480</xdr:colOff>
                    <xdr:row>17</xdr:row>
                    <xdr:rowOff>198120</xdr:rowOff>
                  </to>
                </anchor>
              </controlPr>
            </control>
          </mc:Choice>
        </mc:AlternateContent>
        <mc:AlternateContent xmlns:mc="http://schemas.openxmlformats.org/markup-compatibility/2006">
          <mc:Choice Requires="x14">
            <control shapeId="28719" r:id="rId32" name="Check Box 47">
              <controlPr defaultSize="0" autoFill="0" autoLine="0" autoPict="0">
                <anchor moveWithCells="1">
                  <from>
                    <xdr:col>42</xdr:col>
                    <xdr:colOff>45720</xdr:colOff>
                    <xdr:row>16</xdr:row>
                    <xdr:rowOff>213360</xdr:rowOff>
                  </from>
                  <to>
                    <xdr:col>47</xdr:col>
                    <xdr:colOff>22860</xdr:colOff>
                    <xdr:row>17</xdr:row>
                    <xdr:rowOff>198120</xdr:rowOff>
                  </to>
                </anchor>
              </controlPr>
            </control>
          </mc:Choice>
        </mc:AlternateContent>
        <mc:AlternateContent xmlns:mc="http://schemas.openxmlformats.org/markup-compatibility/2006">
          <mc:Choice Requires="x14">
            <control shapeId="28720" r:id="rId33" name="Check Box 48">
              <controlPr defaultSize="0" autoFill="0" autoLine="0" autoPict="0">
                <anchor moveWithCells="1">
                  <from>
                    <xdr:col>48</xdr:col>
                    <xdr:colOff>45720</xdr:colOff>
                    <xdr:row>16</xdr:row>
                    <xdr:rowOff>213360</xdr:rowOff>
                  </from>
                  <to>
                    <xdr:col>53</xdr:col>
                    <xdr:colOff>30480</xdr:colOff>
                    <xdr:row>17</xdr:row>
                    <xdr:rowOff>198120</xdr:rowOff>
                  </to>
                </anchor>
              </controlPr>
            </control>
          </mc:Choice>
        </mc:AlternateContent>
        <mc:AlternateContent xmlns:mc="http://schemas.openxmlformats.org/markup-compatibility/2006">
          <mc:Choice Requires="x14">
            <control shapeId="28721" r:id="rId34" name="Check Box 49">
              <controlPr defaultSize="0" autoFill="0" autoLine="0" autoPict="0">
                <anchor moveWithCells="1">
                  <from>
                    <xdr:col>63</xdr:col>
                    <xdr:colOff>0</xdr:colOff>
                    <xdr:row>16</xdr:row>
                    <xdr:rowOff>213360</xdr:rowOff>
                  </from>
                  <to>
                    <xdr:col>67</xdr:col>
                    <xdr:colOff>38100</xdr:colOff>
                    <xdr:row>17</xdr:row>
                    <xdr:rowOff>198120</xdr:rowOff>
                  </to>
                </anchor>
              </controlPr>
            </control>
          </mc:Choice>
        </mc:AlternateContent>
        <mc:AlternateContent xmlns:mc="http://schemas.openxmlformats.org/markup-compatibility/2006">
          <mc:Choice Requires="x14">
            <control shapeId="28722" r:id="rId35" name="Check Box 50">
              <controlPr defaultSize="0" autoFill="0" autoLine="0" autoPict="0">
                <anchor moveWithCells="1">
                  <from>
                    <xdr:col>69</xdr:col>
                    <xdr:colOff>38100</xdr:colOff>
                    <xdr:row>16</xdr:row>
                    <xdr:rowOff>213360</xdr:rowOff>
                  </from>
                  <to>
                    <xdr:col>74</xdr:col>
                    <xdr:colOff>7620</xdr:colOff>
                    <xdr:row>17</xdr:row>
                    <xdr:rowOff>198120</xdr:rowOff>
                  </to>
                </anchor>
              </controlPr>
            </control>
          </mc:Choice>
        </mc:AlternateContent>
        <mc:AlternateContent xmlns:mc="http://schemas.openxmlformats.org/markup-compatibility/2006">
          <mc:Choice Requires="x14">
            <control shapeId="28723" r:id="rId36" name="Check Box 51">
              <controlPr defaultSize="0" autoFill="0" autoLine="0" autoPict="0">
                <anchor moveWithCells="1">
                  <from>
                    <xdr:col>74</xdr:col>
                    <xdr:colOff>38100</xdr:colOff>
                    <xdr:row>16</xdr:row>
                    <xdr:rowOff>213360</xdr:rowOff>
                  </from>
                  <to>
                    <xdr:col>79</xdr:col>
                    <xdr:colOff>7620</xdr:colOff>
                    <xdr:row>17</xdr:row>
                    <xdr:rowOff>198120</xdr:rowOff>
                  </to>
                </anchor>
              </controlPr>
            </control>
          </mc:Choice>
        </mc:AlternateContent>
        <mc:AlternateContent xmlns:mc="http://schemas.openxmlformats.org/markup-compatibility/2006">
          <mc:Choice Requires="x14">
            <control shapeId="28724" r:id="rId37" name="Check Box 52">
              <controlPr defaultSize="0" autoFill="0" autoLine="0" autoPict="0">
                <anchor moveWithCells="1">
                  <from>
                    <xdr:col>84</xdr:col>
                    <xdr:colOff>38100</xdr:colOff>
                    <xdr:row>16</xdr:row>
                    <xdr:rowOff>213360</xdr:rowOff>
                  </from>
                  <to>
                    <xdr:col>89</xdr:col>
                    <xdr:colOff>0</xdr:colOff>
                    <xdr:row>17</xdr:row>
                    <xdr:rowOff>198120</xdr:rowOff>
                  </to>
                </anchor>
              </controlPr>
            </control>
          </mc:Choice>
        </mc:AlternateContent>
        <mc:AlternateContent xmlns:mc="http://schemas.openxmlformats.org/markup-compatibility/2006">
          <mc:Choice Requires="x14">
            <control shapeId="28725" r:id="rId38" name="Check Box 53">
              <controlPr defaultSize="0" autoFill="0" autoLine="0" autoPict="0">
                <anchor moveWithCells="1">
                  <from>
                    <xdr:col>93</xdr:col>
                    <xdr:colOff>45720</xdr:colOff>
                    <xdr:row>16</xdr:row>
                    <xdr:rowOff>213360</xdr:rowOff>
                  </from>
                  <to>
                    <xdr:col>98</xdr:col>
                    <xdr:colOff>22860</xdr:colOff>
                    <xdr:row>17</xdr:row>
                    <xdr:rowOff>198120</xdr:rowOff>
                  </to>
                </anchor>
              </controlPr>
            </control>
          </mc:Choice>
        </mc:AlternateContent>
        <mc:AlternateContent xmlns:mc="http://schemas.openxmlformats.org/markup-compatibility/2006">
          <mc:Choice Requires="x14">
            <control shapeId="28726" r:id="rId39" name="Check Box 54">
              <controlPr defaultSize="0" autoFill="0" autoLine="0" autoPict="0">
                <anchor moveWithCells="1">
                  <from>
                    <xdr:col>99</xdr:col>
                    <xdr:colOff>0</xdr:colOff>
                    <xdr:row>16</xdr:row>
                    <xdr:rowOff>213360</xdr:rowOff>
                  </from>
                  <to>
                    <xdr:col>103</xdr:col>
                    <xdr:colOff>38100</xdr:colOff>
                    <xdr:row>17</xdr:row>
                    <xdr:rowOff>198120</xdr:rowOff>
                  </to>
                </anchor>
              </controlPr>
            </control>
          </mc:Choice>
        </mc:AlternateContent>
        <mc:AlternateContent xmlns:mc="http://schemas.openxmlformats.org/markup-compatibility/2006">
          <mc:Choice Requires="x14">
            <control shapeId="28727" r:id="rId40" name="Check Box 55">
              <controlPr defaultSize="0" autoFill="0" autoLine="0" autoPict="0">
                <anchor moveWithCells="1">
                  <from>
                    <xdr:col>1</xdr:col>
                    <xdr:colOff>190500</xdr:colOff>
                    <xdr:row>20</xdr:row>
                    <xdr:rowOff>213360</xdr:rowOff>
                  </from>
                  <to>
                    <xdr:col>6</xdr:col>
                    <xdr:colOff>22860</xdr:colOff>
                    <xdr:row>21</xdr:row>
                    <xdr:rowOff>190500</xdr:rowOff>
                  </to>
                </anchor>
              </controlPr>
            </control>
          </mc:Choice>
        </mc:AlternateContent>
        <mc:AlternateContent xmlns:mc="http://schemas.openxmlformats.org/markup-compatibility/2006">
          <mc:Choice Requires="x14">
            <control shapeId="28728" r:id="rId41" name="Check Box 56">
              <controlPr defaultSize="0" autoFill="0" autoLine="0" autoPict="0">
                <anchor moveWithCells="1">
                  <from>
                    <xdr:col>5</xdr:col>
                    <xdr:colOff>0</xdr:colOff>
                    <xdr:row>20</xdr:row>
                    <xdr:rowOff>213360</xdr:rowOff>
                  </from>
                  <to>
                    <xdr:col>9</xdr:col>
                    <xdr:colOff>22860</xdr:colOff>
                    <xdr:row>21</xdr:row>
                    <xdr:rowOff>190500</xdr:rowOff>
                  </to>
                </anchor>
              </controlPr>
            </control>
          </mc:Choice>
        </mc:AlternateContent>
        <mc:AlternateContent xmlns:mc="http://schemas.openxmlformats.org/markup-compatibility/2006">
          <mc:Choice Requires="x14">
            <control shapeId="28733" r:id="rId42" name="Check Box 61">
              <controlPr defaultSize="0" autoFill="0" autoLine="0" autoPict="0">
                <anchor moveWithCells="1">
                  <from>
                    <xdr:col>9</xdr:col>
                    <xdr:colOff>45720</xdr:colOff>
                    <xdr:row>20</xdr:row>
                    <xdr:rowOff>213360</xdr:rowOff>
                  </from>
                  <to>
                    <xdr:col>14</xdr:col>
                    <xdr:colOff>22860</xdr:colOff>
                    <xdr:row>21</xdr:row>
                    <xdr:rowOff>190500</xdr:rowOff>
                  </to>
                </anchor>
              </controlPr>
            </control>
          </mc:Choice>
        </mc:AlternateContent>
        <mc:AlternateContent xmlns:mc="http://schemas.openxmlformats.org/markup-compatibility/2006">
          <mc:Choice Requires="x14">
            <control shapeId="28734" r:id="rId43" name="Check Box 62">
              <controlPr defaultSize="0" autoFill="0" autoLine="0" autoPict="0">
                <anchor moveWithCells="1">
                  <from>
                    <xdr:col>20</xdr:col>
                    <xdr:colOff>38100</xdr:colOff>
                    <xdr:row>20</xdr:row>
                    <xdr:rowOff>213360</xdr:rowOff>
                  </from>
                  <to>
                    <xdr:col>25</xdr:col>
                    <xdr:colOff>0</xdr:colOff>
                    <xdr:row>21</xdr:row>
                    <xdr:rowOff>190500</xdr:rowOff>
                  </to>
                </anchor>
              </controlPr>
            </control>
          </mc:Choice>
        </mc:AlternateContent>
        <mc:AlternateContent xmlns:mc="http://schemas.openxmlformats.org/markup-compatibility/2006">
          <mc:Choice Requires="x14">
            <control shapeId="28735" r:id="rId44" name="Check Box 63">
              <controlPr defaultSize="0" autoFill="0" autoLine="0" autoPict="0">
                <anchor moveWithCells="1">
                  <from>
                    <xdr:col>27</xdr:col>
                    <xdr:colOff>45720</xdr:colOff>
                    <xdr:row>20</xdr:row>
                    <xdr:rowOff>213360</xdr:rowOff>
                  </from>
                  <to>
                    <xdr:col>32</xdr:col>
                    <xdr:colOff>22860</xdr:colOff>
                    <xdr:row>21</xdr:row>
                    <xdr:rowOff>190500</xdr:rowOff>
                  </to>
                </anchor>
              </controlPr>
            </control>
          </mc:Choice>
        </mc:AlternateContent>
        <mc:AlternateContent xmlns:mc="http://schemas.openxmlformats.org/markup-compatibility/2006">
          <mc:Choice Requires="x14">
            <control shapeId="28736" r:id="rId45" name="Check Box 64">
              <controlPr defaultSize="0" autoFill="0" autoLine="0" autoPict="0">
                <anchor moveWithCells="1">
                  <from>
                    <xdr:col>32</xdr:col>
                    <xdr:colOff>38100</xdr:colOff>
                    <xdr:row>20</xdr:row>
                    <xdr:rowOff>213360</xdr:rowOff>
                  </from>
                  <to>
                    <xdr:col>37</xdr:col>
                    <xdr:colOff>0</xdr:colOff>
                    <xdr:row>21</xdr:row>
                    <xdr:rowOff>190500</xdr:rowOff>
                  </to>
                </anchor>
              </controlPr>
            </control>
          </mc:Choice>
        </mc:AlternateContent>
        <mc:AlternateContent xmlns:mc="http://schemas.openxmlformats.org/markup-compatibility/2006">
          <mc:Choice Requires="x14">
            <control shapeId="28737" r:id="rId46" name="Check Box 65">
              <controlPr defaultSize="0" autoFill="0" autoLine="0" autoPict="0">
                <anchor moveWithCells="1">
                  <from>
                    <xdr:col>37</xdr:col>
                    <xdr:colOff>45720</xdr:colOff>
                    <xdr:row>20</xdr:row>
                    <xdr:rowOff>213360</xdr:rowOff>
                  </from>
                  <to>
                    <xdr:col>42</xdr:col>
                    <xdr:colOff>0</xdr:colOff>
                    <xdr:row>21</xdr:row>
                    <xdr:rowOff>190500</xdr:rowOff>
                  </to>
                </anchor>
              </controlPr>
            </control>
          </mc:Choice>
        </mc:AlternateContent>
        <mc:AlternateContent xmlns:mc="http://schemas.openxmlformats.org/markup-compatibility/2006">
          <mc:Choice Requires="x14">
            <control shapeId="28738" r:id="rId47" name="Check Box 66">
              <controlPr defaultSize="0" autoFill="0" autoLine="0" autoPict="0">
                <anchor moveWithCells="1">
                  <from>
                    <xdr:col>51</xdr:col>
                    <xdr:colOff>38100</xdr:colOff>
                    <xdr:row>20</xdr:row>
                    <xdr:rowOff>213360</xdr:rowOff>
                  </from>
                  <to>
                    <xdr:col>56</xdr:col>
                    <xdr:colOff>30480</xdr:colOff>
                    <xdr:row>21</xdr:row>
                    <xdr:rowOff>190500</xdr:rowOff>
                  </to>
                </anchor>
              </controlPr>
            </control>
          </mc:Choice>
        </mc:AlternateContent>
        <mc:AlternateContent xmlns:mc="http://schemas.openxmlformats.org/markup-compatibility/2006">
          <mc:Choice Requires="x14">
            <control shapeId="28739" r:id="rId48" name="Check Box 67">
              <controlPr defaultSize="0" autoFill="0" autoLine="0" autoPict="0">
                <anchor moveWithCells="1">
                  <from>
                    <xdr:col>59</xdr:col>
                    <xdr:colOff>22860</xdr:colOff>
                    <xdr:row>20</xdr:row>
                    <xdr:rowOff>213360</xdr:rowOff>
                  </from>
                  <to>
                    <xdr:col>64</xdr:col>
                    <xdr:colOff>7620</xdr:colOff>
                    <xdr:row>21</xdr:row>
                    <xdr:rowOff>190500</xdr:rowOff>
                  </to>
                </anchor>
              </controlPr>
            </control>
          </mc:Choice>
        </mc:AlternateContent>
        <mc:AlternateContent xmlns:mc="http://schemas.openxmlformats.org/markup-compatibility/2006">
          <mc:Choice Requires="x14">
            <control shapeId="28740" r:id="rId49" name="Check Box 68">
              <controlPr defaultSize="0" autoFill="0" autoLine="0" autoPict="0">
                <anchor moveWithCells="1">
                  <from>
                    <xdr:col>65</xdr:col>
                    <xdr:colOff>45720</xdr:colOff>
                    <xdr:row>20</xdr:row>
                    <xdr:rowOff>213360</xdr:rowOff>
                  </from>
                  <to>
                    <xdr:col>70</xdr:col>
                    <xdr:colOff>22860</xdr:colOff>
                    <xdr:row>21</xdr:row>
                    <xdr:rowOff>190500</xdr:rowOff>
                  </to>
                </anchor>
              </controlPr>
            </control>
          </mc:Choice>
        </mc:AlternateContent>
        <mc:AlternateContent xmlns:mc="http://schemas.openxmlformats.org/markup-compatibility/2006">
          <mc:Choice Requires="x14">
            <control shapeId="28741" r:id="rId50" name="Check Box 69">
              <controlPr defaultSize="0" autoFill="0" autoLine="0" autoPict="0">
                <anchor moveWithCells="1">
                  <from>
                    <xdr:col>70</xdr:col>
                    <xdr:colOff>38100</xdr:colOff>
                    <xdr:row>20</xdr:row>
                    <xdr:rowOff>213360</xdr:rowOff>
                  </from>
                  <to>
                    <xdr:col>75</xdr:col>
                    <xdr:colOff>0</xdr:colOff>
                    <xdr:row>21</xdr:row>
                    <xdr:rowOff>190500</xdr:rowOff>
                  </to>
                </anchor>
              </controlPr>
            </control>
          </mc:Choice>
        </mc:AlternateContent>
        <mc:AlternateContent xmlns:mc="http://schemas.openxmlformats.org/markup-compatibility/2006">
          <mc:Choice Requires="x14">
            <control shapeId="28744" r:id="rId51" name="Check Box 72">
              <controlPr defaultSize="0" autoFill="0" autoLine="0" autoPict="0">
                <anchor moveWithCells="1">
                  <from>
                    <xdr:col>1</xdr:col>
                    <xdr:colOff>190500</xdr:colOff>
                    <xdr:row>24</xdr:row>
                    <xdr:rowOff>213360</xdr:rowOff>
                  </from>
                  <to>
                    <xdr:col>6</xdr:col>
                    <xdr:colOff>7620</xdr:colOff>
                    <xdr:row>25</xdr:row>
                    <xdr:rowOff>190500</xdr:rowOff>
                  </to>
                </anchor>
              </controlPr>
            </control>
          </mc:Choice>
        </mc:AlternateContent>
        <mc:AlternateContent xmlns:mc="http://schemas.openxmlformats.org/markup-compatibility/2006">
          <mc:Choice Requires="x14">
            <control shapeId="28745" r:id="rId52" name="Check Box 73">
              <controlPr defaultSize="0" autoFill="0" autoLine="0" autoPict="0">
                <anchor moveWithCells="1">
                  <from>
                    <xdr:col>6</xdr:col>
                    <xdr:colOff>30480</xdr:colOff>
                    <xdr:row>24</xdr:row>
                    <xdr:rowOff>213360</xdr:rowOff>
                  </from>
                  <to>
                    <xdr:col>11</xdr:col>
                    <xdr:colOff>7620</xdr:colOff>
                    <xdr:row>25</xdr:row>
                    <xdr:rowOff>190500</xdr:rowOff>
                  </to>
                </anchor>
              </controlPr>
            </control>
          </mc:Choice>
        </mc:AlternateContent>
        <mc:AlternateContent xmlns:mc="http://schemas.openxmlformats.org/markup-compatibility/2006">
          <mc:Choice Requires="x14">
            <control shapeId="28746" r:id="rId53" name="Check Box 74">
              <controlPr defaultSize="0" autoFill="0" autoLine="0" autoPict="0">
                <anchor moveWithCells="1">
                  <from>
                    <xdr:col>120</xdr:col>
                    <xdr:colOff>38100</xdr:colOff>
                    <xdr:row>24</xdr:row>
                    <xdr:rowOff>213360</xdr:rowOff>
                  </from>
                  <to>
                    <xdr:col>125</xdr:col>
                    <xdr:colOff>7620</xdr:colOff>
                    <xdr:row>25</xdr:row>
                    <xdr:rowOff>190500</xdr:rowOff>
                  </to>
                </anchor>
              </controlPr>
            </control>
          </mc:Choice>
        </mc:AlternateContent>
        <mc:AlternateContent xmlns:mc="http://schemas.openxmlformats.org/markup-compatibility/2006">
          <mc:Choice Requires="x14">
            <control shapeId="28750" r:id="rId54" name="Check Box 78">
              <controlPr defaultSize="0" autoFill="0" autoLine="0" autoPict="0">
                <anchor moveWithCells="1">
                  <from>
                    <xdr:col>23</xdr:col>
                    <xdr:colOff>38100</xdr:colOff>
                    <xdr:row>24</xdr:row>
                    <xdr:rowOff>213360</xdr:rowOff>
                  </from>
                  <to>
                    <xdr:col>28</xdr:col>
                    <xdr:colOff>0</xdr:colOff>
                    <xdr:row>25</xdr:row>
                    <xdr:rowOff>190500</xdr:rowOff>
                  </to>
                </anchor>
              </controlPr>
            </control>
          </mc:Choice>
        </mc:AlternateContent>
        <mc:AlternateContent xmlns:mc="http://schemas.openxmlformats.org/markup-compatibility/2006">
          <mc:Choice Requires="x14">
            <control shapeId="28751" r:id="rId55" name="Check Box 79">
              <controlPr defaultSize="0" autoFill="0" autoLine="0" autoPict="0">
                <anchor moveWithCells="1">
                  <from>
                    <xdr:col>35</xdr:col>
                    <xdr:colOff>30480</xdr:colOff>
                    <xdr:row>24</xdr:row>
                    <xdr:rowOff>213360</xdr:rowOff>
                  </from>
                  <to>
                    <xdr:col>39</xdr:col>
                    <xdr:colOff>45720</xdr:colOff>
                    <xdr:row>25</xdr:row>
                    <xdr:rowOff>190500</xdr:rowOff>
                  </to>
                </anchor>
              </controlPr>
            </control>
          </mc:Choice>
        </mc:AlternateContent>
        <mc:AlternateContent xmlns:mc="http://schemas.openxmlformats.org/markup-compatibility/2006">
          <mc:Choice Requires="x14">
            <control shapeId="28752" r:id="rId56" name="Check Box 80">
              <controlPr defaultSize="0" autoFill="0" autoLine="0" autoPict="0">
                <anchor moveWithCells="1">
                  <from>
                    <xdr:col>41</xdr:col>
                    <xdr:colOff>38100</xdr:colOff>
                    <xdr:row>24</xdr:row>
                    <xdr:rowOff>213360</xdr:rowOff>
                  </from>
                  <to>
                    <xdr:col>46</xdr:col>
                    <xdr:colOff>22860</xdr:colOff>
                    <xdr:row>25</xdr:row>
                    <xdr:rowOff>190500</xdr:rowOff>
                  </to>
                </anchor>
              </controlPr>
            </control>
          </mc:Choice>
        </mc:AlternateContent>
        <mc:AlternateContent xmlns:mc="http://schemas.openxmlformats.org/markup-compatibility/2006">
          <mc:Choice Requires="x14">
            <control shapeId="28753" r:id="rId57" name="Check Box 81">
              <controlPr defaultSize="0" autoFill="0" autoLine="0" autoPict="0">
                <anchor moveWithCells="1">
                  <from>
                    <xdr:col>61</xdr:col>
                    <xdr:colOff>45720</xdr:colOff>
                    <xdr:row>24</xdr:row>
                    <xdr:rowOff>213360</xdr:rowOff>
                  </from>
                  <to>
                    <xdr:col>66</xdr:col>
                    <xdr:colOff>7620</xdr:colOff>
                    <xdr:row>25</xdr:row>
                    <xdr:rowOff>190500</xdr:rowOff>
                  </to>
                </anchor>
              </controlPr>
            </control>
          </mc:Choice>
        </mc:AlternateContent>
        <mc:AlternateContent xmlns:mc="http://schemas.openxmlformats.org/markup-compatibility/2006">
          <mc:Choice Requires="x14">
            <control shapeId="28754" r:id="rId58" name="Check Box 82">
              <controlPr defaultSize="0" autoFill="0" autoLine="0" autoPict="0">
                <anchor moveWithCells="1">
                  <from>
                    <xdr:col>72</xdr:col>
                    <xdr:colOff>38100</xdr:colOff>
                    <xdr:row>24</xdr:row>
                    <xdr:rowOff>213360</xdr:rowOff>
                  </from>
                  <to>
                    <xdr:col>77</xdr:col>
                    <xdr:colOff>7620</xdr:colOff>
                    <xdr:row>25</xdr:row>
                    <xdr:rowOff>190500</xdr:rowOff>
                  </to>
                </anchor>
              </controlPr>
            </control>
          </mc:Choice>
        </mc:AlternateContent>
        <mc:AlternateContent xmlns:mc="http://schemas.openxmlformats.org/markup-compatibility/2006">
          <mc:Choice Requires="x14">
            <control shapeId="28755" r:id="rId59" name="Check Box 83">
              <controlPr defaultSize="0" autoFill="0" autoLine="0" autoPict="0">
                <anchor moveWithCells="1">
                  <from>
                    <xdr:col>77</xdr:col>
                    <xdr:colOff>0</xdr:colOff>
                    <xdr:row>24</xdr:row>
                    <xdr:rowOff>213360</xdr:rowOff>
                  </from>
                  <to>
                    <xdr:col>81</xdr:col>
                    <xdr:colOff>30480</xdr:colOff>
                    <xdr:row>25</xdr:row>
                    <xdr:rowOff>190500</xdr:rowOff>
                  </to>
                </anchor>
              </controlPr>
            </control>
          </mc:Choice>
        </mc:AlternateContent>
        <mc:AlternateContent xmlns:mc="http://schemas.openxmlformats.org/markup-compatibility/2006">
          <mc:Choice Requires="x14">
            <control shapeId="28756" r:id="rId60" name="Check Box 84">
              <controlPr defaultSize="0" autoFill="0" autoLine="0" autoPict="0">
                <anchor moveWithCells="1">
                  <from>
                    <xdr:col>81</xdr:col>
                    <xdr:colOff>38100</xdr:colOff>
                    <xdr:row>24</xdr:row>
                    <xdr:rowOff>213360</xdr:rowOff>
                  </from>
                  <to>
                    <xdr:col>86</xdr:col>
                    <xdr:colOff>7620</xdr:colOff>
                    <xdr:row>25</xdr:row>
                    <xdr:rowOff>190500</xdr:rowOff>
                  </to>
                </anchor>
              </controlPr>
            </control>
          </mc:Choice>
        </mc:AlternateContent>
        <mc:AlternateContent xmlns:mc="http://schemas.openxmlformats.org/markup-compatibility/2006">
          <mc:Choice Requires="x14">
            <control shapeId="28757" r:id="rId61" name="Check Box 85">
              <controlPr defaultSize="0" autoFill="0" autoLine="0" autoPict="0">
                <anchor moveWithCells="1">
                  <from>
                    <xdr:col>86</xdr:col>
                    <xdr:colOff>38100</xdr:colOff>
                    <xdr:row>24</xdr:row>
                    <xdr:rowOff>213360</xdr:rowOff>
                  </from>
                  <to>
                    <xdr:col>91</xdr:col>
                    <xdr:colOff>0</xdr:colOff>
                    <xdr:row>25</xdr:row>
                    <xdr:rowOff>190500</xdr:rowOff>
                  </to>
                </anchor>
              </controlPr>
            </control>
          </mc:Choice>
        </mc:AlternateContent>
        <mc:AlternateContent xmlns:mc="http://schemas.openxmlformats.org/markup-compatibility/2006">
          <mc:Choice Requires="x14">
            <control shapeId="28758" r:id="rId62" name="Check Box 86">
              <controlPr defaultSize="0" autoFill="0" autoLine="0" autoPict="0">
                <anchor moveWithCells="1">
                  <from>
                    <xdr:col>92</xdr:col>
                    <xdr:colOff>38100</xdr:colOff>
                    <xdr:row>24</xdr:row>
                    <xdr:rowOff>213360</xdr:rowOff>
                  </from>
                  <to>
                    <xdr:col>97</xdr:col>
                    <xdr:colOff>0</xdr:colOff>
                    <xdr:row>25</xdr:row>
                    <xdr:rowOff>190500</xdr:rowOff>
                  </to>
                </anchor>
              </controlPr>
            </control>
          </mc:Choice>
        </mc:AlternateContent>
        <mc:AlternateContent xmlns:mc="http://schemas.openxmlformats.org/markup-compatibility/2006">
          <mc:Choice Requires="x14">
            <control shapeId="28759" r:id="rId63" name="Check Box 87">
              <controlPr defaultSize="0" autoFill="0" autoLine="0" autoPict="0">
                <anchor moveWithCells="1">
                  <from>
                    <xdr:col>102</xdr:col>
                    <xdr:colOff>0</xdr:colOff>
                    <xdr:row>24</xdr:row>
                    <xdr:rowOff>213360</xdr:rowOff>
                  </from>
                  <to>
                    <xdr:col>106</xdr:col>
                    <xdr:colOff>22860</xdr:colOff>
                    <xdr:row>25</xdr:row>
                    <xdr:rowOff>190500</xdr:rowOff>
                  </to>
                </anchor>
              </controlPr>
            </control>
          </mc:Choice>
        </mc:AlternateContent>
        <mc:AlternateContent xmlns:mc="http://schemas.openxmlformats.org/markup-compatibility/2006">
          <mc:Choice Requires="x14">
            <control shapeId="28760" r:id="rId64" name="Check Box 88">
              <controlPr defaultSize="0" autoFill="0" autoLine="0" autoPict="0">
                <anchor moveWithCells="1">
                  <from>
                    <xdr:col>111</xdr:col>
                    <xdr:colOff>45720</xdr:colOff>
                    <xdr:row>24</xdr:row>
                    <xdr:rowOff>213360</xdr:rowOff>
                  </from>
                  <to>
                    <xdr:col>116</xdr:col>
                    <xdr:colOff>0</xdr:colOff>
                    <xdr:row>25</xdr:row>
                    <xdr:rowOff>190500</xdr:rowOff>
                  </to>
                </anchor>
              </controlPr>
            </control>
          </mc:Choice>
        </mc:AlternateContent>
        <mc:AlternateContent xmlns:mc="http://schemas.openxmlformats.org/markup-compatibility/2006">
          <mc:Choice Requires="x14">
            <control shapeId="28761" r:id="rId65" name="Check Box 89">
              <controlPr defaultSize="0" autoFill="0" autoLine="0" autoPict="0">
                <anchor moveWithCells="1">
                  <from>
                    <xdr:col>1</xdr:col>
                    <xdr:colOff>175260</xdr:colOff>
                    <xdr:row>28</xdr:row>
                    <xdr:rowOff>198120</xdr:rowOff>
                  </from>
                  <to>
                    <xdr:col>6</xdr:col>
                    <xdr:colOff>0</xdr:colOff>
                    <xdr:row>29</xdr:row>
                    <xdr:rowOff>190500</xdr:rowOff>
                  </to>
                </anchor>
              </controlPr>
            </control>
          </mc:Choice>
        </mc:AlternateContent>
        <mc:AlternateContent xmlns:mc="http://schemas.openxmlformats.org/markup-compatibility/2006">
          <mc:Choice Requires="x14">
            <control shapeId="28762" r:id="rId66" name="Check Box 90">
              <controlPr defaultSize="0" autoFill="0" autoLine="0" autoPict="0">
                <anchor moveWithCells="1">
                  <from>
                    <xdr:col>5</xdr:col>
                    <xdr:colOff>38100</xdr:colOff>
                    <xdr:row>28</xdr:row>
                    <xdr:rowOff>198120</xdr:rowOff>
                  </from>
                  <to>
                    <xdr:col>9</xdr:col>
                    <xdr:colOff>45720</xdr:colOff>
                    <xdr:row>29</xdr:row>
                    <xdr:rowOff>190500</xdr:rowOff>
                  </to>
                </anchor>
              </controlPr>
            </control>
          </mc:Choice>
        </mc:AlternateContent>
        <mc:AlternateContent xmlns:mc="http://schemas.openxmlformats.org/markup-compatibility/2006">
          <mc:Choice Requires="x14">
            <control shapeId="28767" r:id="rId67" name="Check Box 95">
              <controlPr defaultSize="0" autoFill="0" autoLine="0" autoPict="0">
                <anchor moveWithCells="1">
                  <from>
                    <xdr:col>16</xdr:col>
                    <xdr:colOff>30480</xdr:colOff>
                    <xdr:row>28</xdr:row>
                    <xdr:rowOff>198120</xdr:rowOff>
                  </from>
                  <to>
                    <xdr:col>21</xdr:col>
                    <xdr:colOff>7620</xdr:colOff>
                    <xdr:row>29</xdr:row>
                    <xdr:rowOff>190500</xdr:rowOff>
                  </to>
                </anchor>
              </controlPr>
            </control>
          </mc:Choice>
        </mc:AlternateContent>
        <mc:AlternateContent xmlns:mc="http://schemas.openxmlformats.org/markup-compatibility/2006">
          <mc:Choice Requires="x14">
            <control shapeId="28768" r:id="rId68" name="Check Box 96">
              <controlPr defaultSize="0" autoFill="0" autoLine="0" autoPict="0">
                <anchor moveWithCells="1">
                  <from>
                    <xdr:col>28</xdr:col>
                    <xdr:colOff>38100</xdr:colOff>
                    <xdr:row>28</xdr:row>
                    <xdr:rowOff>198120</xdr:rowOff>
                  </from>
                  <to>
                    <xdr:col>33</xdr:col>
                    <xdr:colOff>7620</xdr:colOff>
                    <xdr:row>29</xdr:row>
                    <xdr:rowOff>190500</xdr:rowOff>
                  </to>
                </anchor>
              </controlPr>
            </control>
          </mc:Choice>
        </mc:AlternateContent>
        <mc:AlternateContent xmlns:mc="http://schemas.openxmlformats.org/markup-compatibility/2006">
          <mc:Choice Requires="x14">
            <control shapeId="28769" r:id="rId69" name="Check Box 97">
              <controlPr defaultSize="0" autoFill="0" autoLine="0" autoPict="0">
                <anchor moveWithCells="1">
                  <from>
                    <xdr:col>40</xdr:col>
                    <xdr:colOff>45720</xdr:colOff>
                    <xdr:row>28</xdr:row>
                    <xdr:rowOff>198120</xdr:rowOff>
                  </from>
                  <to>
                    <xdr:col>45</xdr:col>
                    <xdr:colOff>30480</xdr:colOff>
                    <xdr:row>29</xdr:row>
                    <xdr:rowOff>190500</xdr:rowOff>
                  </to>
                </anchor>
              </controlPr>
            </control>
          </mc:Choice>
        </mc:AlternateContent>
        <mc:AlternateContent xmlns:mc="http://schemas.openxmlformats.org/markup-compatibility/2006">
          <mc:Choice Requires="x14">
            <control shapeId="28770" r:id="rId70" name="Check Box 98">
              <controlPr defaultSize="0" autoFill="0" autoLine="0" autoPict="0">
                <anchor moveWithCells="1">
                  <from>
                    <xdr:col>48</xdr:col>
                    <xdr:colOff>45720</xdr:colOff>
                    <xdr:row>28</xdr:row>
                    <xdr:rowOff>198120</xdr:rowOff>
                  </from>
                  <to>
                    <xdr:col>53</xdr:col>
                    <xdr:colOff>30480</xdr:colOff>
                    <xdr:row>29</xdr:row>
                    <xdr:rowOff>190500</xdr:rowOff>
                  </to>
                </anchor>
              </controlPr>
            </control>
          </mc:Choice>
        </mc:AlternateContent>
        <mc:AlternateContent xmlns:mc="http://schemas.openxmlformats.org/markup-compatibility/2006">
          <mc:Choice Requires="x14">
            <control shapeId="28771" r:id="rId71" name="Check Box 99">
              <controlPr defaultSize="0" autoFill="0" autoLine="0" autoPict="0">
                <anchor moveWithCells="1">
                  <from>
                    <xdr:col>54</xdr:col>
                    <xdr:colOff>45720</xdr:colOff>
                    <xdr:row>28</xdr:row>
                    <xdr:rowOff>198120</xdr:rowOff>
                  </from>
                  <to>
                    <xdr:col>59</xdr:col>
                    <xdr:colOff>0</xdr:colOff>
                    <xdr:row>29</xdr:row>
                    <xdr:rowOff>190500</xdr:rowOff>
                  </to>
                </anchor>
              </controlPr>
            </control>
          </mc:Choice>
        </mc:AlternateContent>
        <mc:AlternateContent xmlns:mc="http://schemas.openxmlformats.org/markup-compatibility/2006">
          <mc:Choice Requires="x14">
            <control shapeId="28772" r:id="rId72" name="Check Box 100">
              <controlPr defaultSize="0" autoFill="0" autoLine="0" autoPict="0">
                <anchor moveWithCells="1">
                  <from>
                    <xdr:col>60</xdr:col>
                    <xdr:colOff>0</xdr:colOff>
                    <xdr:row>28</xdr:row>
                    <xdr:rowOff>198120</xdr:rowOff>
                  </from>
                  <to>
                    <xdr:col>64</xdr:col>
                    <xdr:colOff>30480</xdr:colOff>
                    <xdr:row>29</xdr:row>
                    <xdr:rowOff>190500</xdr:rowOff>
                  </to>
                </anchor>
              </controlPr>
            </control>
          </mc:Choice>
        </mc:AlternateContent>
        <mc:AlternateContent xmlns:mc="http://schemas.openxmlformats.org/markup-compatibility/2006">
          <mc:Choice Requires="x14">
            <control shapeId="28773" r:id="rId73" name="Check Box 101">
              <controlPr defaultSize="0" autoFill="0" autoLine="0" autoPict="0">
                <anchor moveWithCells="1">
                  <from>
                    <xdr:col>67</xdr:col>
                    <xdr:colOff>38100</xdr:colOff>
                    <xdr:row>28</xdr:row>
                    <xdr:rowOff>198120</xdr:rowOff>
                  </from>
                  <to>
                    <xdr:col>72</xdr:col>
                    <xdr:colOff>22860</xdr:colOff>
                    <xdr:row>29</xdr:row>
                    <xdr:rowOff>190500</xdr:rowOff>
                  </to>
                </anchor>
              </controlPr>
            </control>
          </mc:Choice>
        </mc:AlternateContent>
        <mc:AlternateContent xmlns:mc="http://schemas.openxmlformats.org/markup-compatibility/2006">
          <mc:Choice Requires="x14">
            <control shapeId="28774" r:id="rId74" name="Check Box 102">
              <controlPr defaultSize="0" autoFill="0" autoLine="0" autoPict="0">
                <anchor moveWithCells="1">
                  <from>
                    <xdr:col>73</xdr:col>
                    <xdr:colOff>38100</xdr:colOff>
                    <xdr:row>28</xdr:row>
                    <xdr:rowOff>198120</xdr:rowOff>
                  </from>
                  <to>
                    <xdr:col>78</xdr:col>
                    <xdr:colOff>0</xdr:colOff>
                    <xdr:row>29</xdr:row>
                    <xdr:rowOff>190500</xdr:rowOff>
                  </to>
                </anchor>
              </controlPr>
            </control>
          </mc:Choice>
        </mc:AlternateContent>
        <mc:AlternateContent xmlns:mc="http://schemas.openxmlformats.org/markup-compatibility/2006">
          <mc:Choice Requires="x14">
            <control shapeId="28775" r:id="rId75" name="Check Box 103">
              <controlPr defaultSize="0" autoFill="0" autoLine="0" autoPict="0">
                <anchor moveWithCells="1">
                  <from>
                    <xdr:col>77</xdr:col>
                    <xdr:colOff>0</xdr:colOff>
                    <xdr:row>28</xdr:row>
                    <xdr:rowOff>198120</xdr:rowOff>
                  </from>
                  <to>
                    <xdr:col>81</xdr:col>
                    <xdr:colOff>22860</xdr:colOff>
                    <xdr:row>29</xdr:row>
                    <xdr:rowOff>190500</xdr:rowOff>
                  </to>
                </anchor>
              </controlPr>
            </control>
          </mc:Choice>
        </mc:AlternateContent>
        <mc:AlternateContent xmlns:mc="http://schemas.openxmlformats.org/markup-compatibility/2006">
          <mc:Choice Requires="x14">
            <control shapeId="28776" r:id="rId76" name="Check Box 104">
              <controlPr defaultSize="0" autoFill="0" autoLine="0" autoPict="0">
                <anchor moveWithCells="1">
                  <from>
                    <xdr:col>81</xdr:col>
                    <xdr:colOff>45720</xdr:colOff>
                    <xdr:row>28</xdr:row>
                    <xdr:rowOff>198120</xdr:rowOff>
                  </from>
                  <to>
                    <xdr:col>86</xdr:col>
                    <xdr:colOff>22860</xdr:colOff>
                    <xdr:row>29</xdr:row>
                    <xdr:rowOff>190500</xdr:rowOff>
                  </to>
                </anchor>
              </controlPr>
            </control>
          </mc:Choice>
        </mc:AlternateContent>
        <mc:AlternateContent xmlns:mc="http://schemas.openxmlformats.org/markup-compatibility/2006">
          <mc:Choice Requires="x14">
            <control shapeId="28777" r:id="rId77" name="Check Box 105">
              <controlPr defaultSize="0" autoFill="0" autoLine="0" autoPict="0">
                <anchor moveWithCells="1">
                  <from>
                    <xdr:col>89</xdr:col>
                    <xdr:colOff>38100</xdr:colOff>
                    <xdr:row>28</xdr:row>
                    <xdr:rowOff>198120</xdr:rowOff>
                  </from>
                  <to>
                    <xdr:col>94</xdr:col>
                    <xdr:colOff>0</xdr:colOff>
                    <xdr:row>29</xdr:row>
                    <xdr:rowOff>190500</xdr:rowOff>
                  </to>
                </anchor>
              </controlPr>
            </control>
          </mc:Choice>
        </mc:AlternateContent>
        <mc:AlternateContent xmlns:mc="http://schemas.openxmlformats.org/markup-compatibility/2006">
          <mc:Choice Requires="x14">
            <control shapeId="28778" r:id="rId78" name="Check Box 106">
              <controlPr defaultSize="0" autoFill="0" autoLine="0" autoPict="0">
                <anchor moveWithCells="1">
                  <from>
                    <xdr:col>1</xdr:col>
                    <xdr:colOff>190500</xdr:colOff>
                    <xdr:row>32</xdr:row>
                    <xdr:rowOff>198120</xdr:rowOff>
                  </from>
                  <to>
                    <xdr:col>6</xdr:col>
                    <xdr:colOff>7620</xdr:colOff>
                    <xdr:row>33</xdr:row>
                    <xdr:rowOff>190500</xdr:rowOff>
                  </to>
                </anchor>
              </controlPr>
            </control>
          </mc:Choice>
        </mc:AlternateContent>
        <mc:AlternateContent xmlns:mc="http://schemas.openxmlformats.org/markup-compatibility/2006">
          <mc:Choice Requires="x14">
            <control shapeId="28779" r:id="rId79" name="Check Box 107">
              <controlPr defaultSize="0" autoFill="0" autoLine="0" autoPict="0">
                <anchor moveWithCells="1">
                  <from>
                    <xdr:col>8</xdr:col>
                    <xdr:colOff>45720</xdr:colOff>
                    <xdr:row>32</xdr:row>
                    <xdr:rowOff>198120</xdr:rowOff>
                  </from>
                  <to>
                    <xdr:col>13</xdr:col>
                    <xdr:colOff>7620</xdr:colOff>
                    <xdr:row>33</xdr:row>
                    <xdr:rowOff>190500</xdr:rowOff>
                  </to>
                </anchor>
              </controlPr>
            </control>
          </mc:Choice>
        </mc:AlternateContent>
        <mc:AlternateContent xmlns:mc="http://schemas.openxmlformats.org/markup-compatibility/2006">
          <mc:Choice Requires="x14">
            <control shapeId="28784" r:id="rId80" name="Check Box 112">
              <controlPr defaultSize="0" autoFill="0" autoLine="0" autoPict="0">
                <anchor moveWithCells="1">
                  <from>
                    <xdr:col>18</xdr:col>
                    <xdr:colOff>30480</xdr:colOff>
                    <xdr:row>32</xdr:row>
                    <xdr:rowOff>198120</xdr:rowOff>
                  </from>
                  <to>
                    <xdr:col>23</xdr:col>
                    <xdr:colOff>7620</xdr:colOff>
                    <xdr:row>33</xdr:row>
                    <xdr:rowOff>190500</xdr:rowOff>
                  </to>
                </anchor>
              </controlPr>
            </control>
          </mc:Choice>
        </mc:AlternateContent>
        <mc:AlternateContent xmlns:mc="http://schemas.openxmlformats.org/markup-compatibility/2006">
          <mc:Choice Requires="x14">
            <control shapeId="28785" r:id="rId81" name="Check Box 113">
              <controlPr defaultSize="0" autoFill="0" autoLine="0" autoPict="0">
                <anchor moveWithCells="1">
                  <from>
                    <xdr:col>28</xdr:col>
                    <xdr:colOff>22860</xdr:colOff>
                    <xdr:row>32</xdr:row>
                    <xdr:rowOff>198120</xdr:rowOff>
                  </from>
                  <to>
                    <xdr:col>32</xdr:col>
                    <xdr:colOff>38100</xdr:colOff>
                    <xdr:row>33</xdr:row>
                    <xdr:rowOff>190500</xdr:rowOff>
                  </to>
                </anchor>
              </controlPr>
            </control>
          </mc:Choice>
        </mc:AlternateContent>
        <mc:AlternateContent xmlns:mc="http://schemas.openxmlformats.org/markup-compatibility/2006">
          <mc:Choice Requires="x14">
            <control shapeId="28786" r:id="rId82" name="Check Box 114">
              <controlPr defaultSize="0" autoFill="0" autoLine="0" autoPict="0">
                <anchor moveWithCells="1">
                  <from>
                    <xdr:col>40</xdr:col>
                    <xdr:colOff>38100</xdr:colOff>
                    <xdr:row>32</xdr:row>
                    <xdr:rowOff>198120</xdr:rowOff>
                  </from>
                  <to>
                    <xdr:col>45</xdr:col>
                    <xdr:colOff>0</xdr:colOff>
                    <xdr:row>33</xdr:row>
                    <xdr:rowOff>190500</xdr:rowOff>
                  </to>
                </anchor>
              </controlPr>
            </control>
          </mc:Choice>
        </mc:AlternateContent>
        <mc:AlternateContent xmlns:mc="http://schemas.openxmlformats.org/markup-compatibility/2006">
          <mc:Choice Requires="x14">
            <control shapeId="28787" r:id="rId83" name="Check Box 115">
              <controlPr defaultSize="0" autoFill="0" autoLine="0" autoPict="0">
                <anchor moveWithCells="1">
                  <from>
                    <xdr:col>55</xdr:col>
                    <xdr:colOff>45720</xdr:colOff>
                    <xdr:row>32</xdr:row>
                    <xdr:rowOff>198120</xdr:rowOff>
                  </from>
                  <to>
                    <xdr:col>60</xdr:col>
                    <xdr:colOff>30480</xdr:colOff>
                    <xdr:row>33</xdr:row>
                    <xdr:rowOff>190500</xdr:rowOff>
                  </to>
                </anchor>
              </controlPr>
            </control>
          </mc:Choice>
        </mc:AlternateContent>
        <mc:AlternateContent xmlns:mc="http://schemas.openxmlformats.org/markup-compatibility/2006">
          <mc:Choice Requires="x14">
            <control shapeId="28788" r:id="rId84" name="Check Box 116">
              <controlPr defaultSize="0" autoFill="0" autoLine="0" autoPict="0">
                <anchor moveWithCells="1">
                  <from>
                    <xdr:col>64</xdr:col>
                    <xdr:colOff>45720</xdr:colOff>
                    <xdr:row>32</xdr:row>
                    <xdr:rowOff>198120</xdr:rowOff>
                  </from>
                  <to>
                    <xdr:col>69</xdr:col>
                    <xdr:colOff>0</xdr:colOff>
                    <xdr:row>33</xdr:row>
                    <xdr:rowOff>190500</xdr:rowOff>
                  </to>
                </anchor>
              </controlPr>
            </control>
          </mc:Choice>
        </mc:AlternateContent>
        <mc:AlternateContent xmlns:mc="http://schemas.openxmlformats.org/markup-compatibility/2006">
          <mc:Choice Requires="x14">
            <control shapeId="28789" r:id="rId85" name="Check Box 117">
              <controlPr defaultSize="0" autoFill="0" autoLine="0" autoPict="0">
                <anchor moveWithCells="1">
                  <from>
                    <xdr:col>72</xdr:col>
                    <xdr:colOff>45720</xdr:colOff>
                    <xdr:row>32</xdr:row>
                    <xdr:rowOff>198120</xdr:rowOff>
                  </from>
                  <to>
                    <xdr:col>77</xdr:col>
                    <xdr:colOff>38100</xdr:colOff>
                    <xdr:row>33</xdr:row>
                    <xdr:rowOff>190500</xdr:rowOff>
                  </to>
                </anchor>
              </controlPr>
            </control>
          </mc:Choice>
        </mc:AlternateContent>
        <mc:AlternateContent xmlns:mc="http://schemas.openxmlformats.org/markup-compatibility/2006">
          <mc:Choice Requires="x14">
            <control shapeId="28790" r:id="rId86" name="Check Box 118">
              <controlPr defaultSize="0" autoFill="0" autoLine="0" autoPict="0">
                <anchor moveWithCells="1">
                  <from>
                    <xdr:col>79</xdr:col>
                    <xdr:colOff>45720</xdr:colOff>
                    <xdr:row>32</xdr:row>
                    <xdr:rowOff>198120</xdr:rowOff>
                  </from>
                  <to>
                    <xdr:col>84</xdr:col>
                    <xdr:colOff>7620</xdr:colOff>
                    <xdr:row>33</xdr:row>
                    <xdr:rowOff>190500</xdr:rowOff>
                  </to>
                </anchor>
              </controlPr>
            </control>
          </mc:Choice>
        </mc:AlternateContent>
        <mc:AlternateContent xmlns:mc="http://schemas.openxmlformats.org/markup-compatibility/2006">
          <mc:Choice Requires="x14">
            <control shapeId="28791" r:id="rId87" name="Check Box 119">
              <controlPr defaultSize="0" autoFill="0" autoLine="0" autoPict="0">
                <anchor moveWithCells="1">
                  <from>
                    <xdr:col>88</xdr:col>
                    <xdr:colOff>38100</xdr:colOff>
                    <xdr:row>32</xdr:row>
                    <xdr:rowOff>198120</xdr:rowOff>
                  </from>
                  <to>
                    <xdr:col>93</xdr:col>
                    <xdr:colOff>0</xdr:colOff>
                    <xdr:row>33</xdr:row>
                    <xdr:rowOff>190500</xdr:rowOff>
                  </to>
                </anchor>
              </controlPr>
            </control>
          </mc:Choice>
        </mc:AlternateContent>
        <mc:AlternateContent xmlns:mc="http://schemas.openxmlformats.org/markup-compatibility/2006">
          <mc:Choice Requires="x14">
            <control shapeId="28792" r:id="rId88" name="Check Box 120">
              <controlPr defaultSize="0" autoFill="0" autoLine="0" autoPict="0">
                <anchor moveWithCells="1">
                  <from>
                    <xdr:col>101</xdr:col>
                    <xdr:colOff>38100</xdr:colOff>
                    <xdr:row>32</xdr:row>
                    <xdr:rowOff>198120</xdr:rowOff>
                  </from>
                  <to>
                    <xdr:col>106</xdr:col>
                    <xdr:colOff>0</xdr:colOff>
                    <xdr:row>33</xdr:row>
                    <xdr:rowOff>190500</xdr:rowOff>
                  </to>
                </anchor>
              </controlPr>
            </control>
          </mc:Choice>
        </mc:AlternateContent>
        <mc:AlternateContent xmlns:mc="http://schemas.openxmlformats.org/markup-compatibility/2006">
          <mc:Choice Requires="x14">
            <control shapeId="28793" r:id="rId89" name="Check Box 121">
              <controlPr defaultSize="0" autoFill="0" autoLine="0" autoPict="0">
                <anchor moveWithCells="1">
                  <from>
                    <xdr:col>108</xdr:col>
                    <xdr:colOff>45720</xdr:colOff>
                    <xdr:row>32</xdr:row>
                    <xdr:rowOff>198120</xdr:rowOff>
                  </from>
                  <to>
                    <xdr:col>113</xdr:col>
                    <xdr:colOff>7620</xdr:colOff>
                    <xdr:row>33</xdr:row>
                    <xdr:rowOff>190500</xdr:rowOff>
                  </to>
                </anchor>
              </controlPr>
            </control>
          </mc:Choice>
        </mc:AlternateContent>
        <mc:AlternateContent xmlns:mc="http://schemas.openxmlformats.org/markup-compatibility/2006">
          <mc:Choice Requires="x14">
            <control shapeId="28880" r:id="rId90" name="Check Box 208">
              <controlPr defaultSize="0" autoFill="0" autoLine="0" autoPict="0">
                <anchor moveWithCells="1">
                  <from>
                    <xdr:col>1</xdr:col>
                    <xdr:colOff>190500</xdr:colOff>
                    <xdr:row>56</xdr:row>
                    <xdr:rowOff>213360</xdr:rowOff>
                  </from>
                  <to>
                    <xdr:col>6</xdr:col>
                    <xdr:colOff>22860</xdr:colOff>
                    <xdr:row>57</xdr:row>
                    <xdr:rowOff>198120</xdr:rowOff>
                  </to>
                </anchor>
              </controlPr>
            </control>
          </mc:Choice>
        </mc:AlternateContent>
        <mc:AlternateContent xmlns:mc="http://schemas.openxmlformats.org/markup-compatibility/2006">
          <mc:Choice Requires="x14">
            <control shapeId="28881" r:id="rId91" name="Check Box 209">
              <controlPr defaultSize="0" autoFill="0" autoLine="0" autoPict="0">
                <anchor moveWithCells="1">
                  <from>
                    <xdr:col>10</xdr:col>
                    <xdr:colOff>38100</xdr:colOff>
                    <xdr:row>56</xdr:row>
                    <xdr:rowOff>213360</xdr:rowOff>
                  </from>
                  <to>
                    <xdr:col>15</xdr:col>
                    <xdr:colOff>7620</xdr:colOff>
                    <xdr:row>57</xdr:row>
                    <xdr:rowOff>198120</xdr:rowOff>
                  </to>
                </anchor>
              </controlPr>
            </control>
          </mc:Choice>
        </mc:AlternateContent>
        <mc:AlternateContent xmlns:mc="http://schemas.openxmlformats.org/markup-compatibility/2006">
          <mc:Choice Requires="x14">
            <control shapeId="28886" r:id="rId92" name="Check Box 214">
              <controlPr defaultSize="0" autoFill="0" autoLine="0" autoPict="0">
                <anchor moveWithCells="1">
                  <from>
                    <xdr:col>18</xdr:col>
                    <xdr:colOff>38100</xdr:colOff>
                    <xdr:row>56</xdr:row>
                    <xdr:rowOff>213360</xdr:rowOff>
                  </from>
                  <to>
                    <xdr:col>23</xdr:col>
                    <xdr:colOff>0</xdr:colOff>
                    <xdr:row>57</xdr:row>
                    <xdr:rowOff>198120</xdr:rowOff>
                  </to>
                </anchor>
              </controlPr>
            </control>
          </mc:Choice>
        </mc:AlternateContent>
        <mc:AlternateContent xmlns:mc="http://schemas.openxmlformats.org/markup-compatibility/2006">
          <mc:Choice Requires="x14">
            <control shapeId="28887" r:id="rId93" name="Check Box 215">
              <controlPr defaultSize="0" autoFill="0" autoLine="0" autoPict="0">
                <anchor moveWithCells="1">
                  <from>
                    <xdr:col>28</xdr:col>
                    <xdr:colOff>45720</xdr:colOff>
                    <xdr:row>56</xdr:row>
                    <xdr:rowOff>213360</xdr:rowOff>
                  </from>
                  <to>
                    <xdr:col>33</xdr:col>
                    <xdr:colOff>7620</xdr:colOff>
                    <xdr:row>57</xdr:row>
                    <xdr:rowOff>198120</xdr:rowOff>
                  </to>
                </anchor>
              </controlPr>
            </control>
          </mc:Choice>
        </mc:AlternateContent>
        <mc:AlternateContent xmlns:mc="http://schemas.openxmlformats.org/markup-compatibility/2006">
          <mc:Choice Requires="x14">
            <control shapeId="28888" r:id="rId94" name="Check Box 216">
              <controlPr defaultSize="0" autoFill="0" autoLine="0" autoPict="0">
                <anchor moveWithCells="1">
                  <from>
                    <xdr:col>36</xdr:col>
                    <xdr:colOff>38100</xdr:colOff>
                    <xdr:row>56</xdr:row>
                    <xdr:rowOff>213360</xdr:rowOff>
                  </from>
                  <to>
                    <xdr:col>41</xdr:col>
                    <xdr:colOff>0</xdr:colOff>
                    <xdr:row>57</xdr:row>
                    <xdr:rowOff>198120</xdr:rowOff>
                  </to>
                </anchor>
              </controlPr>
            </control>
          </mc:Choice>
        </mc:AlternateContent>
        <mc:AlternateContent xmlns:mc="http://schemas.openxmlformats.org/markup-compatibility/2006">
          <mc:Choice Requires="x14">
            <control shapeId="28889" r:id="rId95" name="Check Box 217">
              <controlPr defaultSize="0" autoFill="0" autoLine="0" autoPict="0">
                <anchor moveWithCells="1">
                  <from>
                    <xdr:col>51</xdr:col>
                    <xdr:colOff>30480</xdr:colOff>
                    <xdr:row>56</xdr:row>
                    <xdr:rowOff>213360</xdr:rowOff>
                  </from>
                  <to>
                    <xdr:col>55</xdr:col>
                    <xdr:colOff>45720</xdr:colOff>
                    <xdr:row>57</xdr:row>
                    <xdr:rowOff>198120</xdr:rowOff>
                  </to>
                </anchor>
              </controlPr>
            </control>
          </mc:Choice>
        </mc:AlternateContent>
        <mc:AlternateContent xmlns:mc="http://schemas.openxmlformats.org/markup-compatibility/2006">
          <mc:Choice Requires="x14">
            <control shapeId="28890" r:id="rId96" name="Check Box 218">
              <controlPr defaultSize="0" autoFill="0" autoLine="0" autoPict="0">
                <anchor moveWithCells="1">
                  <from>
                    <xdr:col>59</xdr:col>
                    <xdr:colOff>45720</xdr:colOff>
                    <xdr:row>56</xdr:row>
                    <xdr:rowOff>213360</xdr:rowOff>
                  </from>
                  <to>
                    <xdr:col>64</xdr:col>
                    <xdr:colOff>30480</xdr:colOff>
                    <xdr:row>57</xdr:row>
                    <xdr:rowOff>198120</xdr:rowOff>
                  </to>
                </anchor>
              </controlPr>
            </control>
          </mc:Choice>
        </mc:AlternateContent>
        <mc:AlternateContent xmlns:mc="http://schemas.openxmlformats.org/markup-compatibility/2006">
          <mc:Choice Requires="x14">
            <control shapeId="28891" r:id="rId97" name="Check Box 219">
              <controlPr defaultSize="0" autoFill="0" autoLine="0" autoPict="0">
                <anchor moveWithCells="1">
                  <from>
                    <xdr:col>67</xdr:col>
                    <xdr:colOff>0</xdr:colOff>
                    <xdr:row>56</xdr:row>
                    <xdr:rowOff>213360</xdr:rowOff>
                  </from>
                  <to>
                    <xdr:col>71</xdr:col>
                    <xdr:colOff>38100</xdr:colOff>
                    <xdr:row>57</xdr:row>
                    <xdr:rowOff>198120</xdr:rowOff>
                  </to>
                </anchor>
              </controlPr>
            </control>
          </mc:Choice>
        </mc:AlternateContent>
        <mc:AlternateContent xmlns:mc="http://schemas.openxmlformats.org/markup-compatibility/2006">
          <mc:Choice Requires="x14">
            <control shapeId="28892" r:id="rId98" name="Check Box 220">
              <controlPr defaultSize="0" autoFill="0" autoLine="0" autoPict="0">
                <anchor moveWithCells="1">
                  <from>
                    <xdr:col>71</xdr:col>
                    <xdr:colOff>38100</xdr:colOff>
                    <xdr:row>56</xdr:row>
                    <xdr:rowOff>213360</xdr:rowOff>
                  </from>
                  <to>
                    <xdr:col>76</xdr:col>
                    <xdr:colOff>7620</xdr:colOff>
                    <xdr:row>57</xdr:row>
                    <xdr:rowOff>198120</xdr:rowOff>
                  </to>
                </anchor>
              </controlPr>
            </control>
          </mc:Choice>
        </mc:AlternateContent>
        <mc:AlternateContent xmlns:mc="http://schemas.openxmlformats.org/markup-compatibility/2006">
          <mc:Choice Requires="x14">
            <control shapeId="28893" r:id="rId99" name="Check Box 221">
              <controlPr defaultSize="0" autoFill="0" autoLine="0" autoPict="0">
                <anchor moveWithCells="1">
                  <from>
                    <xdr:col>80</xdr:col>
                    <xdr:colOff>45720</xdr:colOff>
                    <xdr:row>56</xdr:row>
                    <xdr:rowOff>213360</xdr:rowOff>
                  </from>
                  <to>
                    <xdr:col>85</xdr:col>
                    <xdr:colOff>7620</xdr:colOff>
                    <xdr:row>57</xdr:row>
                    <xdr:rowOff>198120</xdr:rowOff>
                  </to>
                </anchor>
              </controlPr>
            </control>
          </mc:Choice>
        </mc:AlternateContent>
        <mc:AlternateContent xmlns:mc="http://schemas.openxmlformats.org/markup-compatibility/2006">
          <mc:Choice Requires="x14">
            <control shapeId="28897" r:id="rId100" name="Check Box 225">
              <controlPr defaultSize="0" autoFill="0" autoLine="0" autoPict="0">
                <anchor moveWithCells="1">
                  <from>
                    <xdr:col>1</xdr:col>
                    <xdr:colOff>190500</xdr:colOff>
                    <xdr:row>60</xdr:row>
                    <xdr:rowOff>213360</xdr:rowOff>
                  </from>
                  <to>
                    <xdr:col>6</xdr:col>
                    <xdr:colOff>22860</xdr:colOff>
                    <xdr:row>61</xdr:row>
                    <xdr:rowOff>198120</xdr:rowOff>
                  </to>
                </anchor>
              </controlPr>
            </control>
          </mc:Choice>
        </mc:AlternateContent>
        <mc:AlternateContent xmlns:mc="http://schemas.openxmlformats.org/markup-compatibility/2006">
          <mc:Choice Requires="x14">
            <control shapeId="28898" r:id="rId101" name="Check Box 226">
              <controlPr defaultSize="0" autoFill="0" autoLine="0" autoPict="0">
                <anchor moveWithCells="1">
                  <from>
                    <xdr:col>6</xdr:col>
                    <xdr:colOff>38100</xdr:colOff>
                    <xdr:row>60</xdr:row>
                    <xdr:rowOff>213360</xdr:rowOff>
                  </from>
                  <to>
                    <xdr:col>11</xdr:col>
                    <xdr:colOff>0</xdr:colOff>
                    <xdr:row>61</xdr:row>
                    <xdr:rowOff>198120</xdr:rowOff>
                  </to>
                </anchor>
              </controlPr>
            </control>
          </mc:Choice>
        </mc:AlternateContent>
        <mc:AlternateContent xmlns:mc="http://schemas.openxmlformats.org/markup-compatibility/2006">
          <mc:Choice Requires="x14">
            <control shapeId="28903" r:id="rId102" name="Check Box 231">
              <controlPr defaultSize="0" autoFill="0" autoLine="0" autoPict="0">
                <anchor moveWithCells="1">
                  <from>
                    <xdr:col>15</xdr:col>
                    <xdr:colOff>45720</xdr:colOff>
                    <xdr:row>60</xdr:row>
                    <xdr:rowOff>213360</xdr:rowOff>
                  </from>
                  <to>
                    <xdr:col>20</xdr:col>
                    <xdr:colOff>38100</xdr:colOff>
                    <xdr:row>61</xdr:row>
                    <xdr:rowOff>198120</xdr:rowOff>
                  </to>
                </anchor>
              </controlPr>
            </control>
          </mc:Choice>
        </mc:AlternateContent>
        <mc:AlternateContent xmlns:mc="http://schemas.openxmlformats.org/markup-compatibility/2006">
          <mc:Choice Requires="x14">
            <control shapeId="28904" r:id="rId103" name="Check Box 232">
              <controlPr defaultSize="0" autoFill="0" autoLine="0" autoPict="0">
                <anchor moveWithCells="1">
                  <from>
                    <xdr:col>19</xdr:col>
                    <xdr:colOff>38100</xdr:colOff>
                    <xdr:row>60</xdr:row>
                    <xdr:rowOff>213360</xdr:rowOff>
                  </from>
                  <to>
                    <xdr:col>24</xdr:col>
                    <xdr:colOff>0</xdr:colOff>
                    <xdr:row>61</xdr:row>
                    <xdr:rowOff>198120</xdr:rowOff>
                  </to>
                </anchor>
              </controlPr>
            </control>
          </mc:Choice>
        </mc:AlternateContent>
        <mc:AlternateContent xmlns:mc="http://schemas.openxmlformats.org/markup-compatibility/2006">
          <mc:Choice Requires="x14">
            <control shapeId="28905" r:id="rId104" name="Check Box 233">
              <controlPr defaultSize="0" autoFill="0" autoLine="0" autoPict="0">
                <anchor moveWithCells="1">
                  <from>
                    <xdr:col>36</xdr:col>
                    <xdr:colOff>45720</xdr:colOff>
                    <xdr:row>60</xdr:row>
                    <xdr:rowOff>213360</xdr:rowOff>
                  </from>
                  <to>
                    <xdr:col>41</xdr:col>
                    <xdr:colOff>0</xdr:colOff>
                    <xdr:row>61</xdr:row>
                    <xdr:rowOff>198120</xdr:rowOff>
                  </to>
                </anchor>
              </controlPr>
            </control>
          </mc:Choice>
        </mc:AlternateContent>
        <mc:AlternateContent xmlns:mc="http://schemas.openxmlformats.org/markup-compatibility/2006">
          <mc:Choice Requires="x14">
            <control shapeId="28906" r:id="rId105" name="Check Box 234">
              <controlPr defaultSize="0" autoFill="0" autoLine="0" autoPict="0">
                <anchor moveWithCells="1">
                  <from>
                    <xdr:col>41</xdr:col>
                    <xdr:colOff>38100</xdr:colOff>
                    <xdr:row>60</xdr:row>
                    <xdr:rowOff>213360</xdr:rowOff>
                  </from>
                  <to>
                    <xdr:col>46</xdr:col>
                    <xdr:colOff>22860</xdr:colOff>
                    <xdr:row>61</xdr:row>
                    <xdr:rowOff>198120</xdr:rowOff>
                  </to>
                </anchor>
              </controlPr>
            </control>
          </mc:Choice>
        </mc:AlternateContent>
        <mc:AlternateContent xmlns:mc="http://schemas.openxmlformats.org/markup-compatibility/2006">
          <mc:Choice Requires="x14">
            <control shapeId="28907" r:id="rId106" name="Check Box 235">
              <controlPr defaultSize="0" autoFill="0" autoLine="0" autoPict="0">
                <anchor moveWithCells="1">
                  <from>
                    <xdr:col>50</xdr:col>
                    <xdr:colOff>38100</xdr:colOff>
                    <xdr:row>60</xdr:row>
                    <xdr:rowOff>213360</xdr:rowOff>
                  </from>
                  <to>
                    <xdr:col>54</xdr:col>
                    <xdr:colOff>45720</xdr:colOff>
                    <xdr:row>61</xdr:row>
                    <xdr:rowOff>198120</xdr:rowOff>
                  </to>
                </anchor>
              </controlPr>
            </control>
          </mc:Choice>
        </mc:AlternateContent>
        <mc:AlternateContent xmlns:mc="http://schemas.openxmlformats.org/markup-compatibility/2006">
          <mc:Choice Requires="x14">
            <control shapeId="28908" r:id="rId107" name="Check Box 236">
              <controlPr defaultSize="0" autoFill="0" autoLine="0" autoPict="0">
                <anchor moveWithCells="1">
                  <from>
                    <xdr:col>57</xdr:col>
                    <xdr:colOff>0</xdr:colOff>
                    <xdr:row>60</xdr:row>
                    <xdr:rowOff>213360</xdr:rowOff>
                  </from>
                  <to>
                    <xdr:col>61</xdr:col>
                    <xdr:colOff>30480</xdr:colOff>
                    <xdr:row>61</xdr:row>
                    <xdr:rowOff>198120</xdr:rowOff>
                  </to>
                </anchor>
              </controlPr>
            </control>
          </mc:Choice>
        </mc:AlternateContent>
        <mc:AlternateContent xmlns:mc="http://schemas.openxmlformats.org/markup-compatibility/2006">
          <mc:Choice Requires="x14">
            <control shapeId="28909" r:id="rId108" name="Check Box 237">
              <controlPr defaultSize="0" autoFill="0" autoLine="0" autoPict="0">
                <anchor moveWithCells="1">
                  <from>
                    <xdr:col>64</xdr:col>
                    <xdr:colOff>45720</xdr:colOff>
                    <xdr:row>60</xdr:row>
                    <xdr:rowOff>213360</xdr:rowOff>
                  </from>
                  <to>
                    <xdr:col>69</xdr:col>
                    <xdr:colOff>7620</xdr:colOff>
                    <xdr:row>61</xdr:row>
                    <xdr:rowOff>198120</xdr:rowOff>
                  </to>
                </anchor>
              </controlPr>
            </control>
          </mc:Choice>
        </mc:AlternateContent>
        <mc:AlternateContent xmlns:mc="http://schemas.openxmlformats.org/markup-compatibility/2006">
          <mc:Choice Requires="x14">
            <control shapeId="28910" r:id="rId109" name="Check Box 238">
              <controlPr defaultSize="0" autoFill="0" autoLine="0" autoPict="0">
                <anchor moveWithCells="1">
                  <from>
                    <xdr:col>70</xdr:col>
                    <xdr:colOff>38100</xdr:colOff>
                    <xdr:row>60</xdr:row>
                    <xdr:rowOff>213360</xdr:rowOff>
                  </from>
                  <to>
                    <xdr:col>75</xdr:col>
                    <xdr:colOff>0</xdr:colOff>
                    <xdr:row>61</xdr:row>
                    <xdr:rowOff>198120</xdr:rowOff>
                  </to>
                </anchor>
              </controlPr>
            </control>
          </mc:Choice>
        </mc:AlternateContent>
        <mc:AlternateContent xmlns:mc="http://schemas.openxmlformats.org/markup-compatibility/2006">
          <mc:Choice Requires="x14">
            <control shapeId="28911" r:id="rId110" name="Check Box 239">
              <controlPr defaultSize="0" autoFill="0" autoLine="0" autoPict="0">
                <anchor moveWithCells="1">
                  <from>
                    <xdr:col>91</xdr:col>
                    <xdr:colOff>30480</xdr:colOff>
                    <xdr:row>60</xdr:row>
                    <xdr:rowOff>213360</xdr:rowOff>
                  </from>
                  <to>
                    <xdr:col>95</xdr:col>
                    <xdr:colOff>45720</xdr:colOff>
                    <xdr:row>61</xdr:row>
                    <xdr:rowOff>198120</xdr:rowOff>
                  </to>
                </anchor>
              </controlPr>
            </control>
          </mc:Choice>
        </mc:AlternateContent>
        <mc:AlternateContent xmlns:mc="http://schemas.openxmlformats.org/markup-compatibility/2006">
          <mc:Choice Requires="x14">
            <control shapeId="28912" r:id="rId111" name="Check Box 240">
              <controlPr defaultSize="0" autoFill="0" autoLine="0" autoPict="0">
                <anchor moveWithCells="1">
                  <from>
                    <xdr:col>98</xdr:col>
                    <xdr:colOff>38100</xdr:colOff>
                    <xdr:row>60</xdr:row>
                    <xdr:rowOff>213360</xdr:rowOff>
                  </from>
                  <to>
                    <xdr:col>103</xdr:col>
                    <xdr:colOff>0</xdr:colOff>
                    <xdr:row>61</xdr:row>
                    <xdr:rowOff>198120</xdr:rowOff>
                  </to>
                </anchor>
              </controlPr>
            </control>
          </mc:Choice>
        </mc:AlternateContent>
        <mc:AlternateContent xmlns:mc="http://schemas.openxmlformats.org/markup-compatibility/2006">
          <mc:Choice Requires="x14">
            <control shapeId="28914" r:id="rId112" name="Check Box 242">
              <controlPr defaultSize="0" autoFill="0" autoLine="0" autoPict="0">
                <anchor moveWithCells="1">
                  <from>
                    <xdr:col>1</xdr:col>
                    <xdr:colOff>182880</xdr:colOff>
                    <xdr:row>64</xdr:row>
                    <xdr:rowOff>213360</xdr:rowOff>
                  </from>
                  <to>
                    <xdr:col>6</xdr:col>
                    <xdr:colOff>7620</xdr:colOff>
                    <xdr:row>65</xdr:row>
                    <xdr:rowOff>198120</xdr:rowOff>
                  </to>
                </anchor>
              </controlPr>
            </control>
          </mc:Choice>
        </mc:AlternateContent>
        <mc:AlternateContent xmlns:mc="http://schemas.openxmlformats.org/markup-compatibility/2006">
          <mc:Choice Requires="x14">
            <control shapeId="28915" r:id="rId113" name="Check Box 243">
              <controlPr defaultSize="0" autoFill="0" autoLine="0" autoPict="0">
                <anchor moveWithCells="1">
                  <from>
                    <xdr:col>4</xdr:col>
                    <xdr:colOff>60960</xdr:colOff>
                    <xdr:row>64</xdr:row>
                    <xdr:rowOff>213360</xdr:rowOff>
                  </from>
                  <to>
                    <xdr:col>9</xdr:col>
                    <xdr:colOff>22860</xdr:colOff>
                    <xdr:row>65</xdr:row>
                    <xdr:rowOff>198120</xdr:rowOff>
                  </to>
                </anchor>
              </controlPr>
            </control>
          </mc:Choice>
        </mc:AlternateContent>
        <mc:AlternateContent xmlns:mc="http://schemas.openxmlformats.org/markup-compatibility/2006">
          <mc:Choice Requires="x14">
            <control shapeId="28920" r:id="rId114" name="Check Box 248">
              <controlPr defaultSize="0" autoFill="0" autoLine="0" autoPict="0">
                <anchor moveWithCells="1">
                  <from>
                    <xdr:col>9</xdr:col>
                    <xdr:colOff>30480</xdr:colOff>
                    <xdr:row>64</xdr:row>
                    <xdr:rowOff>213360</xdr:rowOff>
                  </from>
                  <to>
                    <xdr:col>14</xdr:col>
                    <xdr:colOff>0</xdr:colOff>
                    <xdr:row>65</xdr:row>
                    <xdr:rowOff>198120</xdr:rowOff>
                  </to>
                </anchor>
              </controlPr>
            </control>
          </mc:Choice>
        </mc:AlternateContent>
        <mc:AlternateContent xmlns:mc="http://schemas.openxmlformats.org/markup-compatibility/2006">
          <mc:Choice Requires="x14">
            <control shapeId="28921" r:id="rId115" name="Check Box 249">
              <controlPr defaultSize="0" autoFill="0" autoLine="0" autoPict="0">
                <anchor moveWithCells="1">
                  <from>
                    <xdr:col>21</xdr:col>
                    <xdr:colOff>38100</xdr:colOff>
                    <xdr:row>64</xdr:row>
                    <xdr:rowOff>213360</xdr:rowOff>
                  </from>
                  <to>
                    <xdr:col>26</xdr:col>
                    <xdr:colOff>7620</xdr:colOff>
                    <xdr:row>65</xdr:row>
                    <xdr:rowOff>198120</xdr:rowOff>
                  </to>
                </anchor>
              </controlPr>
            </control>
          </mc:Choice>
        </mc:AlternateContent>
        <mc:AlternateContent xmlns:mc="http://schemas.openxmlformats.org/markup-compatibility/2006">
          <mc:Choice Requires="x14">
            <control shapeId="28922" r:id="rId116" name="Check Box 250">
              <controlPr defaultSize="0" autoFill="0" autoLine="0" autoPict="0">
                <anchor moveWithCells="1">
                  <from>
                    <xdr:col>31</xdr:col>
                    <xdr:colOff>38100</xdr:colOff>
                    <xdr:row>64</xdr:row>
                    <xdr:rowOff>213360</xdr:rowOff>
                  </from>
                  <to>
                    <xdr:col>35</xdr:col>
                    <xdr:colOff>45720</xdr:colOff>
                    <xdr:row>65</xdr:row>
                    <xdr:rowOff>198120</xdr:rowOff>
                  </to>
                </anchor>
              </controlPr>
            </control>
          </mc:Choice>
        </mc:AlternateContent>
        <mc:AlternateContent xmlns:mc="http://schemas.openxmlformats.org/markup-compatibility/2006">
          <mc:Choice Requires="x14">
            <control shapeId="28923" r:id="rId117" name="Check Box 251">
              <controlPr defaultSize="0" autoFill="0" autoLine="0" autoPict="0">
                <anchor moveWithCells="1">
                  <from>
                    <xdr:col>37</xdr:col>
                    <xdr:colOff>38100</xdr:colOff>
                    <xdr:row>64</xdr:row>
                    <xdr:rowOff>213360</xdr:rowOff>
                  </from>
                  <to>
                    <xdr:col>41</xdr:col>
                    <xdr:colOff>45720</xdr:colOff>
                    <xdr:row>65</xdr:row>
                    <xdr:rowOff>198120</xdr:rowOff>
                  </to>
                </anchor>
              </controlPr>
            </control>
          </mc:Choice>
        </mc:AlternateContent>
        <mc:AlternateContent xmlns:mc="http://schemas.openxmlformats.org/markup-compatibility/2006">
          <mc:Choice Requires="x14">
            <control shapeId="28924" r:id="rId118" name="Check Box 252">
              <controlPr defaultSize="0" autoFill="0" autoLine="0" autoPict="0">
                <anchor moveWithCells="1">
                  <from>
                    <xdr:col>42</xdr:col>
                    <xdr:colOff>45720</xdr:colOff>
                    <xdr:row>64</xdr:row>
                    <xdr:rowOff>220980</xdr:rowOff>
                  </from>
                  <to>
                    <xdr:col>47</xdr:col>
                    <xdr:colOff>7620</xdr:colOff>
                    <xdr:row>65</xdr:row>
                    <xdr:rowOff>213360</xdr:rowOff>
                  </to>
                </anchor>
              </controlPr>
            </control>
          </mc:Choice>
        </mc:AlternateContent>
        <mc:AlternateContent xmlns:mc="http://schemas.openxmlformats.org/markup-compatibility/2006">
          <mc:Choice Requires="x14">
            <control shapeId="28925" r:id="rId119" name="Check Box 253">
              <controlPr defaultSize="0" autoFill="0" autoLine="0" autoPict="0">
                <anchor moveWithCells="1">
                  <from>
                    <xdr:col>47</xdr:col>
                    <xdr:colOff>45720</xdr:colOff>
                    <xdr:row>64</xdr:row>
                    <xdr:rowOff>220980</xdr:rowOff>
                  </from>
                  <to>
                    <xdr:col>52</xdr:col>
                    <xdr:colOff>7620</xdr:colOff>
                    <xdr:row>65</xdr:row>
                    <xdr:rowOff>213360</xdr:rowOff>
                  </to>
                </anchor>
              </controlPr>
            </control>
          </mc:Choice>
        </mc:AlternateContent>
        <mc:AlternateContent xmlns:mc="http://schemas.openxmlformats.org/markup-compatibility/2006">
          <mc:Choice Requires="x14">
            <control shapeId="28926" r:id="rId120" name="Check Box 254">
              <controlPr defaultSize="0" autoFill="0" autoLine="0" autoPict="0">
                <anchor moveWithCells="1">
                  <from>
                    <xdr:col>58</xdr:col>
                    <xdr:colOff>38100</xdr:colOff>
                    <xdr:row>64</xdr:row>
                    <xdr:rowOff>213360</xdr:rowOff>
                  </from>
                  <to>
                    <xdr:col>63</xdr:col>
                    <xdr:colOff>22860</xdr:colOff>
                    <xdr:row>65</xdr:row>
                    <xdr:rowOff>198120</xdr:rowOff>
                  </to>
                </anchor>
              </controlPr>
            </control>
          </mc:Choice>
        </mc:AlternateContent>
        <mc:AlternateContent xmlns:mc="http://schemas.openxmlformats.org/markup-compatibility/2006">
          <mc:Choice Requires="x14">
            <control shapeId="28927" r:id="rId121" name="Check Box 255">
              <controlPr defaultSize="0" autoFill="0" autoLine="0" autoPict="0">
                <anchor moveWithCells="1">
                  <from>
                    <xdr:col>70</xdr:col>
                    <xdr:colOff>30480</xdr:colOff>
                    <xdr:row>64</xdr:row>
                    <xdr:rowOff>220980</xdr:rowOff>
                  </from>
                  <to>
                    <xdr:col>74</xdr:col>
                    <xdr:colOff>45720</xdr:colOff>
                    <xdr:row>65</xdr:row>
                    <xdr:rowOff>213360</xdr:rowOff>
                  </to>
                </anchor>
              </controlPr>
            </control>
          </mc:Choice>
        </mc:AlternateContent>
        <mc:AlternateContent xmlns:mc="http://schemas.openxmlformats.org/markup-compatibility/2006">
          <mc:Choice Requires="x14">
            <control shapeId="28928" r:id="rId122" name="Check Box 256">
              <controlPr defaultSize="0" autoFill="0" autoLine="0" autoPict="0">
                <anchor moveWithCells="1">
                  <from>
                    <xdr:col>81</xdr:col>
                    <xdr:colOff>38100</xdr:colOff>
                    <xdr:row>64</xdr:row>
                    <xdr:rowOff>213360</xdr:rowOff>
                  </from>
                  <to>
                    <xdr:col>85</xdr:col>
                    <xdr:colOff>45720</xdr:colOff>
                    <xdr:row>65</xdr:row>
                    <xdr:rowOff>198120</xdr:rowOff>
                  </to>
                </anchor>
              </controlPr>
            </control>
          </mc:Choice>
        </mc:AlternateContent>
        <mc:AlternateContent xmlns:mc="http://schemas.openxmlformats.org/markup-compatibility/2006">
          <mc:Choice Requires="x14">
            <control shapeId="28931" r:id="rId123" name="Check Box 259">
              <controlPr defaultSize="0" autoFill="0" autoLine="0" autoPict="0">
                <anchor moveWithCells="1">
                  <from>
                    <xdr:col>1</xdr:col>
                    <xdr:colOff>182880</xdr:colOff>
                    <xdr:row>68</xdr:row>
                    <xdr:rowOff>213360</xdr:rowOff>
                  </from>
                  <to>
                    <xdr:col>6</xdr:col>
                    <xdr:colOff>7620</xdr:colOff>
                    <xdr:row>69</xdr:row>
                    <xdr:rowOff>198120</xdr:rowOff>
                  </to>
                </anchor>
              </controlPr>
            </control>
          </mc:Choice>
        </mc:AlternateContent>
        <mc:AlternateContent xmlns:mc="http://schemas.openxmlformats.org/markup-compatibility/2006">
          <mc:Choice Requires="x14">
            <control shapeId="28932" r:id="rId124" name="Check Box 260">
              <controlPr defaultSize="0" autoFill="0" autoLine="0" autoPict="0">
                <anchor moveWithCells="1">
                  <from>
                    <xdr:col>6</xdr:col>
                    <xdr:colOff>45720</xdr:colOff>
                    <xdr:row>68</xdr:row>
                    <xdr:rowOff>213360</xdr:rowOff>
                  </from>
                  <to>
                    <xdr:col>11</xdr:col>
                    <xdr:colOff>7620</xdr:colOff>
                    <xdr:row>69</xdr:row>
                    <xdr:rowOff>198120</xdr:rowOff>
                  </to>
                </anchor>
              </controlPr>
            </control>
          </mc:Choice>
        </mc:AlternateContent>
        <mc:AlternateContent xmlns:mc="http://schemas.openxmlformats.org/markup-compatibility/2006">
          <mc:Choice Requires="x14">
            <control shapeId="28937" r:id="rId125" name="Check Box 265">
              <controlPr defaultSize="0" autoFill="0" autoLine="0" autoPict="0">
                <anchor moveWithCells="1">
                  <from>
                    <xdr:col>16</xdr:col>
                    <xdr:colOff>38100</xdr:colOff>
                    <xdr:row>68</xdr:row>
                    <xdr:rowOff>213360</xdr:rowOff>
                  </from>
                  <to>
                    <xdr:col>21</xdr:col>
                    <xdr:colOff>0</xdr:colOff>
                    <xdr:row>69</xdr:row>
                    <xdr:rowOff>198120</xdr:rowOff>
                  </to>
                </anchor>
              </controlPr>
            </control>
          </mc:Choice>
        </mc:AlternateContent>
        <mc:AlternateContent xmlns:mc="http://schemas.openxmlformats.org/markup-compatibility/2006">
          <mc:Choice Requires="x14">
            <control shapeId="28938" r:id="rId126" name="Check Box 266">
              <controlPr defaultSize="0" autoFill="0" autoLine="0" autoPict="0">
                <anchor moveWithCells="1">
                  <from>
                    <xdr:col>23</xdr:col>
                    <xdr:colOff>45720</xdr:colOff>
                    <xdr:row>68</xdr:row>
                    <xdr:rowOff>213360</xdr:rowOff>
                  </from>
                  <to>
                    <xdr:col>28</xdr:col>
                    <xdr:colOff>7620</xdr:colOff>
                    <xdr:row>69</xdr:row>
                    <xdr:rowOff>198120</xdr:rowOff>
                  </to>
                </anchor>
              </controlPr>
            </control>
          </mc:Choice>
        </mc:AlternateContent>
        <mc:AlternateContent xmlns:mc="http://schemas.openxmlformats.org/markup-compatibility/2006">
          <mc:Choice Requires="x14">
            <control shapeId="28939" r:id="rId127" name="Check Box 267">
              <controlPr defaultSize="0" autoFill="0" autoLine="0" autoPict="0">
                <anchor moveWithCells="1">
                  <from>
                    <xdr:col>33</xdr:col>
                    <xdr:colOff>45720</xdr:colOff>
                    <xdr:row>68</xdr:row>
                    <xdr:rowOff>213360</xdr:rowOff>
                  </from>
                  <to>
                    <xdr:col>38</xdr:col>
                    <xdr:colOff>30480</xdr:colOff>
                    <xdr:row>69</xdr:row>
                    <xdr:rowOff>198120</xdr:rowOff>
                  </to>
                </anchor>
              </controlPr>
            </control>
          </mc:Choice>
        </mc:AlternateContent>
        <mc:AlternateContent xmlns:mc="http://schemas.openxmlformats.org/markup-compatibility/2006">
          <mc:Choice Requires="x14">
            <control shapeId="28940" r:id="rId128" name="Check Box 268">
              <controlPr defaultSize="0" autoFill="0" autoLine="0" autoPict="0">
                <anchor moveWithCells="1">
                  <from>
                    <xdr:col>39</xdr:col>
                    <xdr:colOff>45720</xdr:colOff>
                    <xdr:row>68</xdr:row>
                    <xdr:rowOff>213360</xdr:rowOff>
                  </from>
                  <to>
                    <xdr:col>44</xdr:col>
                    <xdr:colOff>7620</xdr:colOff>
                    <xdr:row>69</xdr:row>
                    <xdr:rowOff>198120</xdr:rowOff>
                  </to>
                </anchor>
              </controlPr>
            </control>
          </mc:Choice>
        </mc:AlternateContent>
        <mc:AlternateContent xmlns:mc="http://schemas.openxmlformats.org/markup-compatibility/2006">
          <mc:Choice Requires="x14">
            <control shapeId="28941" r:id="rId129" name="Check Box 269">
              <controlPr defaultSize="0" autoFill="0" autoLine="0" autoPict="0">
                <anchor moveWithCells="1">
                  <from>
                    <xdr:col>47</xdr:col>
                    <xdr:colOff>45720</xdr:colOff>
                    <xdr:row>68</xdr:row>
                    <xdr:rowOff>213360</xdr:rowOff>
                  </from>
                  <to>
                    <xdr:col>52</xdr:col>
                    <xdr:colOff>7620</xdr:colOff>
                    <xdr:row>69</xdr:row>
                    <xdr:rowOff>198120</xdr:rowOff>
                  </to>
                </anchor>
              </controlPr>
            </control>
          </mc:Choice>
        </mc:AlternateContent>
        <mc:AlternateContent xmlns:mc="http://schemas.openxmlformats.org/markup-compatibility/2006">
          <mc:Choice Requires="x14">
            <control shapeId="28942" r:id="rId130" name="Check Box 270">
              <controlPr defaultSize="0" autoFill="0" autoLine="0" autoPict="0">
                <anchor moveWithCells="1">
                  <from>
                    <xdr:col>55</xdr:col>
                    <xdr:colOff>45720</xdr:colOff>
                    <xdr:row>68</xdr:row>
                    <xdr:rowOff>213360</xdr:rowOff>
                  </from>
                  <to>
                    <xdr:col>60</xdr:col>
                    <xdr:colOff>7620</xdr:colOff>
                    <xdr:row>69</xdr:row>
                    <xdr:rowOff>198120</xdr:rowOff>
                  </to>
                </anchor>
              </controlPr>
            </control>
          </mc:Choice>
        </mc:AlternateContent>
        <mc:AlternateContent xmlns:mc="http://schemas.openxmlformats.org/markup-compatibility/2006">
          <mc:Choice Requires="x14">
            <control shapeId="28943" r:id="rId131" name="Check Box 271">
              <controlPr defaultSize="0" autoFill="0" autoLine="0" autoPict="0">
                <anchor moveWithCells="1">
                  <from>
                    <xdr:col>61</xdr:col>
                    <xdr:colOff>38100</xdr:colOff>
                    <xdr:row>68</xdr:row>
                    <xdr:rowOff>213360</xdr:rowOff>
                  </from>
                  <to>
                    <xdr:col>66</xdr:col>
                    <xdr:colOff>0</xdr:colOff>
                    <xdr:row>69</xdr:row>
                    <xdr:rowOff>198120</xdr:rowOff>
                  </to>
                </anchor>
              </controlPr>
            </control>
          </mc:Choice>
        </mc:AlternateContent>
        <mc:AlternateContent xmlns:mc="http://schemas.openxmlformats.org/markup-compatibility/2006">
          <mc:Choice Requires="x14">
            <control shapeId="28944" r:id="rId132" name="Check Box 272">
              <controlPr defaultSize="0" autoFill="0" autoLine="0" autoPict="0">
                <anchor moveWithCells="1">
                  <from>
                    <xdr:col>68</xdr:col>
                    <xdr:colOff>38100</xdr:colOff>
                    <xdr:row>68</xdr:row>
                    <xdr:rowOff>213360</xdr:rowOff>
                  </from>
                  <to>
                    <xdr:col>73</xdr:col>
                    <xdr:colOff>7620</xdr:colOff>
                    <xdr:row>69</xdr:row>
                    <xdr:rowOff>198120</xdr:rowOff>
                  </to>
                </anchor>
              </controlPr>
            </control>
          </mc:Choice>
        </mc:AlternateContent>
        <mc:AlternateContent xmlns:mc="http://schemas.openxmlformats.org/markup-compatibility/2006">
          <mc:Choice Requires="x14">
            <control shapeId="28945" r:id="rId133" name="Check Box 273">
              <controlPr defaultSize="0" autoFill="0" autoLine="0" autoPict="0">
                <anchor moveWithCells="1">
                  <from>
                    <xdr:col>84</xdr:col>
                    <xdr:colOff>45720</xdr:colOff>
                    <xdr:row>68</xdr:row>
                    <xdr:rowOff>213360</xdr:rowOff>
                  </from>
                  <to>
                    <xdr:col>89</xdr:col>
                    <xdr:colOff>30480</xdr:colOff>
                    <xdr:row>69</xdr:row>
                    <xdr:rowOff>198120</xdr:rowOff>
                  </to>
                </anchor>
              </controlPr>
            </control>
          </mc:Choice>
        </mc:AlternateContent>
        <mc:AlternateContent xmlns:mc="http://schemas.openxmlformats.org/markup-compatibility/2006">
          <mc:Choice Requires="x14">
            <control shapeId="28967" r:id="rId134" name="Check Box 295">
              <controlPr defaultSize="0" autoFill="0" autoLine="0" autoPict="0">
                <anchor moveWithCells="1">
                  <from>
                    <xdr:col>77</xdr:col>
                    <xdr:colOff>7620</xdr:colOff>
                    <xdr:row>8</xdr:row>
                    <xdr:rowOff>228600</xdr:rowOff>
                  </from>
                  <to>
                    <xdr:col>81</xdr:col>
                    <xdr:colOff>22860</xdr:colOff>
                    <xdr:row>9</xdr:row>
                    <xdr:rowOff>220980</xdr:rowOff>
                  </to>
                </anchor>
              </controlPr>
            </control>
          </mc:Choice>
        </mc:AlternateContent>
        <mc:AlternateContent xmlns:mc="http://schemas.openxmlformats.org/markup-compatibility/2006">
          <mc:Choice Requires="x14">
            <control shapeId="29016" r:id="rId135" name="Check Box 344">
              <controlPr defaultSize="0" autoFill="0" autoLine="0" autoPict="0">
                <anchor moveWithCells="1">
                  <from>
                    <xdr:col>1</xdr:col>
                    <xdr:colOff>182880</xdr:colOff>
                    <xdr:row>48</xdr:row>
                    <xdr:rowOff>198120</xdr:rowOff>
                  </from>
                  <to>
                    <xdr:col>6</xdr:col>
                    <xdr:colOff>0</xdr:colOff>
                    <xdr:row>49</xdr:row>
                    <xdr:rowOff>190500</xdr:rowOff>
                  </to>
                </anchor>
              </controlPr>
            </control>
          </mc:Choice>
        </mc:AlternateContent>
        <mc:AlternateContent xmlns:mc="http://schemas.openxmlformats.org/markup-compatibility/2006">
          <mc:Choice Requires="x14">
            <control shapeId="29017" r:id="rId136" name="Check Box 345">
              <controlPr defaultSize="0" autoFill="0" autoLine="0" autoPict="0">
                <anchor moveWithCells="1">
                  <from>
                    <xdr:col>5</xdr:col>
                    <xdr:colOff>38100</xdr:colOff>
                    <xdr:row>48</xdr:row>
                    <xdr:rowOff>198120</xdr:rowOff>
                  </from>
                  <to>
                    <xdr:col>10</xdr:col>
                    <xdr:colOff>0</xdr:colOff>
                    <xdr:row>49</xdr:row>
                    <xdr:rowOff>190500</xdr:rowOff>
                  </to>
                </anchor>
              </controlPr>
            </control>
          </mc:Choice>
        </mc:AlternateContent>
        <mc:AlternateContent xmlns:mc="http://schemas.openxmlformats.org/markup-compatibility/2006">
          <mc:Choice Requires="x14">
            <control shapeId="29018" r:id="rId137" name="Check Box 346">
              <controlPr defaultSize="0" autoFill="0" autoLine="0" autoPict="0">
                <anchor moveWithCells="1">
                  <from>
                    <xdr:col>11</xdr:col>
                    <xdr:colOff>30480</xdr:colOff>
                    <xdr:row>48</xdr:row>
                    <xdr:rowOff>198120</xdr:rowOff>
                  </from>
                  <to>
                    <xdr:col>16</xdr:col>
                    <xdr:colOff>0</xdr:colOff>
                    <xdr:row>49</xdr:row>
                    <xdr:rowOff>190500</xdr:rowOff>
                  </to>
                </anchor>
              </controlPr>
            </control>
          </mc:Choice>
        </mc:AlternateContent>
        <mc:AlternateContent xmlns:mc="http://schemas.openxmlformats.org/markup-compatibility/2006">
          <mc:Choice Requires="x14">
            <control shapeId="29019" r:id="rId138" name="Check Box 347">
              <controlPr defaultSize="0" autoFill="0" autoLine="0" autoPict="0">
                <anchor moveWithCells="1">
                  <from>
                    <xdr:col>27</xdr:col>
                    <xdr:colOff>38100</xdr:colOff>
                    <xdr:row>48</xdr:row>
                    <xdr:rowOff>198120</xdr:rowOff>
                  </from>
                  <to>
                    <xdr:col>32</xdr:col>
                    <xdr:colOff>0</xdr:colOff>
                    <xdr:row>49</xdr:row>
                    <xdr:rowOff>190500</xdr:rowOff>
                  </to>
                </anchor>
              </controlPr>
            </control>
          </mc:Choice>
        </mc:AlternateContent>
        <mc:AlternateContent xmlns:mc="http://schemas.openxmlformats.org/markup-compatibility/2006">
          <mc:Choice Requires="x14">
            <control shapeId="29020" r:id="rId139" name="Check Box 348">
              <controlPr defaultSize="0" autoFill="0" autoLine="0" autoPict="0">
                <anchor moveWithCells="1">
                  <from>
                    <xdr:col>41</xdr:col>
                    <xdr:colOff>60960</xdr:colOff>
                    <xdr:row>48</xdr:row>
                    <xdr:rowOff>198120</xdr:rowOff>
                  </from>
                  <to>
                    <xdr:col>46</xdr:col>
                    <xdr:colOff>22860</xdr:colOff>
                    <xdr:row>49</xdr:row>
                    <xdr:rowOff>190500</xdr:rowOff>
                  </to>
                </anchor>
              </controlPr>
            </control>
          </mc:Choice>
        </mc:AlternateContent>
        <mc:AlternateContent xmlns:mc="http://schemas.openxmlformats.org/markup-compatibility/2006">
          <mc:Choice Requires="x14">
            <control shapeId="29021" r:id="rId140" name="Check Box 349">
              <controlPr defaultSize="0" autoFill="0" autoLine="0" autoPict="0">
                <anchor moveWithCells="1">
                  <from>
                    <xdr:col>51</xdr:col>
                    <xdr:colOff>38100</xdr:colOff>
                    <xdr:row>48</xdr:row>
                    <xdr:rowOff>198120</xdr:rowOff>
                  </from>
                  <to>
                    <xdr:col>56</xdr:col>
                    <xdr:colOff>0</xdr:colOff>
                    <xdr:row>49</xdr:row>
                    <xdr:rowOff>190500</xdr:rowOff>
                  </to>
                </anchor>
              </controlPr>
            </control>
          </mc:Choice>
        </mc:AlternateContent>
        <mc:AlternateContent xmlns:mc="http://schemas.openxmlformats.org/markup-compatibility/2006">
          <mc:Choice Requires="x14">
            <control shapeId="29022" r:id="rId141" name="Check Box 350">
              <controlPr defaultSize="0" autoFill="0" autoLine="0" autoPict="0">
                <anchor moveWithCells="1">
                  <from>
                    <xdr:col>61</xdr:col>
                    <xdr:colOff>0</xdr:colOff>
                    <xdr:row>48</xdr:row>
                    <xdr:rowOff>198120</xdr:rowOff>
                  </from>
                  <to>
                    <xdr:col>65</xdr:col>
                    <xdr:colOff>22860</xdr:colOff>
                    <xdr:row>49</xdr:row>
                    <xdr:rowOff>190500</xdr:rowOff>
                  </to>
                </anchor>
              </controlPr>
            </control>
          </mc:Choice>
        </mc:AlternateContent>
        <mc:AlternateContent xmlns:mc="http://schemas.openxmlformats.org/markup-compatibility/2006">
          <mc:Choice Requires="x14">
            <control shapeId="29023" r:id="rId142" name="Check Box 351">
              <controlPr defaultSize="0" autoFill="0" autoLine="0" autoPict="0">
                <anchor moveWithCells="1">
                  <from>
                    <xdr:col>66</xdr:col>
                    <xdr:colOff>0</xdr:colOff>
                    <xdr:row>48</xdr:row>
                    <xdr:rowOff>198120</xdr:rowOff>
                  </from>
                  <to>
                    <xdr:col>70</xdr:col>
                    <xdr:colOff>38100</xdr:colOff>
                    <xdr:row>49</xdr:row>
                    <xdr:rowOff>190500</xdr:rowOff>
                  </to>
                </anchor>
              </controlPr>
            </control>
          </mc:Choice>
        </mc:AlternateContent>
        <mc:AlternateContent xmlns:mc="http://schemas.openxmlformats.org/markup-compatibility/2006">
          <mc:Choice Requires="x14">
            <control shapeId="29024" r:id="rId143" name="Check Box 352">
              <controlPr defaultSize="0" autoFill="0" autoLine="0" autoPict="0">
                <anchor moveWithCells="1">
                  <from>
                    <xdr:col>80</xdr:col>
                    <xdr:colOff>38100</xdr:colOff>
                    <xdr:row>48</xdr:row>
                    <xdr:rowOff>198120</xdr:rowOff>
                  </from>
                  <to>
                    <xdr:col>85</xdr:col>
                    <xdr:colOff>7620</xdr:colOff>
                    <xdr:row>49</xdr:row>
                    <xdr:rowOff>190500</xdr:rowOff>
                  </to>
                </anchor>
              </controlPr>
            </control>
          </mc:Choice>
        </mc:AlternateContent>
        <mc:AlternateContent xmlns:mc="http://schemas.openxmlformats.org/markup-compatibility/2006">
          <mc:Choice Requires="x14">
            <control shapeId="29025" r:id="rId144" name="Check Box 353">
              <controlPr defaultSize="0" autoFill="0" autoLine="0" autoPict="0">
                <anchor moveWithCells="1">
                  <from>
                    <xdr:col>88</xdr:col>
                    <xdr:colOff>0</xdr:colOff>
                    <xdr:row>48</xdr:row>
                    <xdr:rowOff>198120</xdr:rowOff>
                  </from>
                  <to>
                    <xdr:col>92</xdr:col>
                    <xdr:colOff>38100</xdr:colOff>
                    <xdr:row>49</xdr:row>
                    <xdr:rowOff>190500</xdr:rowOff>
                  </to>
                </anchor>
              </controlPr>
            </control>
          </mc:Choice>
        </mc:AlternateContent>
        <mc:AlternateContent xmlns:mc="http://schemas.openxmlformats.org/markup-compatibility/2006">
          <mc:Choice Requires="x14">
            <control shapeId="29026" r:id="rId145" name="Check Box 354">
              <controlPr defaultSize="0" autoFill="0" autoLine="0" autoPict="0">
                <anchor moveWithCells="1">
                  <from>
                    <xdr:col>98</xdr:col>
                    <xdr:colOff>45720</xdr:colOff>
                    <xdr:row>48</xdr:row>
                    <xdr:rowOff>198120</xdr:rowOff>
                  </from>
                  <to>
                    <xdr:col>103</xdr:col>
                    <xdr:colOff>30480</xdr:colOff>
                    <xdr:row>49</xdr:row>
                    <xdr:rowOff>190500</xdr:rowOff>
                  </to>
                </anchor>
              </controlPr>
            </control>
          </mc:Choice>
        </mc:AlternateContent>
        <mc:AlternateContent xmlns:mc="http://schemas.openxmlformats.org/markup-compatibility/2006">
          <mc:Choice Requires="x14">
            <control shapeId="29027" r:id="rId146" name="Check Box 355">
              <controlPr defaultSize="0" autoFill="0" autoLine="0" autoPict="0">
                <anchor moveWithCells="1">
                  <from>
                    <xdr:col>1</xdr:col>
                    <xdr:colOff>190500</xdr:colOff>
                    <xdr:row>52</xdr:row>
                    <xdr:rowOff>198120</xdr:rowOff>
                  </from>
                  <to>
                    <xdr:col>6</xdr:col>
                    <xdr:colOff>22860</xdr:colOff>
                    <xdr:row>53</xdr:row>
                    <xdr:rowOff>198120</xdr:rowOff>
                  </to>
                </anchor>
              </controlPr>
            </control>
          </mc:Choice>
        </mc:AlternateContent>
        <mc:AlternateContent xmlns:mc="http://schemas.openxmlformats.org/markup-compatibility/2006">
          <mc:Choice Requires="x14">
            <control shapeId="29028" r:id="rId147" name="Check Box 356">
              <controlPr defaultSize="0" autoFill="0" autoLine="0" autoPict="0">
                <anchor moveWithCells="1">
                  <from>
                    <xdr:col>7</xdr:col>
                    <xdr:colOff>7620</xdr:colOff>
                    <xdr:row>52</xdr:row>
                    <xdr:rowOff>198120</xdr:rowOff>
                  </from>
                  <to>
                    <xdr:col>11</xdr:col>
                    <xdr:colOff>38100</xdr:colOff>
                    <xdr:row>53</xdr:row>
                    <xdr:rowOff>198120</xdr:rowOff>
                  </to>
                </anchor>
              </controlPr>
            </control>
          </mc:Choice>
        </mc:AlternateContent>
        <mc:AlternateContent xmlns:mc="http://schemas.openxmlformats.org/markup-compatibility/2006">
          <mc:Choice Requires="x14">
            <control shapeId="29029" r:id="rId148" name="Check Box 357">
              <controlPr defaultSize="0" autoFill="0" autoLine="0" autoPict="0">
                <anchor moveWithCells="1">
                  <from>
                    <xdr:col>13</xdr:col>
                    <xdr:colOff>30480</xdr:colOff>
                    <xdr:row>52</xdr:row>
                    <xdr:rowOff>198120</xdr:rowOff>
                  </from>
                  <to>
                    <xdr:col>17</xdr:col>
                    <xdr:colOff>45720</xdr:colOff>
                    <xdr:row>53</xdr:row>
                    <xdr:rowOff>198120</xdr:rowOff>
                  </to>
                </anchor>
              </controlPr>
            </control>
          </mc:Choice>
        </mc:AlternateContent>
        <mc:AlternateContent xmlns:mc="http://schemas.openxmlformats.org/markup-compatibility/2006">
          <mc:Choice Requires="x14">
            <control shapeId="29030" r:id="rId149" name="Check Box 358">
              <controlPr defaultSize="0" autoFill="0" autoLine="0" autoPict="0">
                <anchor moveWithCells="1">
                  <from>
                    <xdr:col>27</xdr:col>
                    <xdr:colOff>38100</xdr:colOff>
                    <xdr:row>52</xdr:row>
                    <xdr:rowOff>198120</xdr:rowOff>
                  </from>
                  <to>
                    <xdr:col>32</xdr:col>
                    <xdr:colOff>0</xdr:colOff>
                    <xdr:row>53</xdr:row>
                    <xdr:rowOff>198120</xdr:rowOff>
                  </to>
                </anchor>
              </controlPr>
            </control>
          </mc:Choice>
        </mc:AlternateContent>
        <mc:AlternateContent xmlns:mc="http://schemas.openxmlformats.org/markup-compatibility/2006">
          <mc:Choice Requires="x14">
            <control shapeId="29031" r:id="rId150" name="Check Box 359">
              <controlPr defaultSize="0" autoFill="0" autoLine="0" autoPict="0">
                <anchor moveWithCells="1">
                  <from>
                    <xdr:col>37</xdr:col>
                    <xdr:colOff>45720</xdr:colOff>
                    <xdr:row>52</xdr:row>
                    <xdr:rowOff>198120</xdr:rowOff>
                  </from>
                  <to>
                    <xdr:col>42</xdr:col>
                    <xdr:colOff>22860</xdr:colOff>
                    <xdr:row>53</xdr:row>
                    <xdr:rowOff>198120</xdr:rowOff>
                  </to>
                </anchor>
              </controlPr>
            </control>
          </mc:Choice>
        </mc:AlternateContent>
        <mc:AlternateContent xmlns:mc="http://schemas.openxmlformats.org/markup-compatibility/2006">
          <mc:Choice Requires="x14">
            <control shapeId="29032" r:id="rId151" name="Check Box 360">
              <controlPr defaultSize="0" autoFill="0" autoLine="0" autoPict="0">
                <anchor moveWithCells="1">
                  <from>
                    <xdr:col>41</xdr:col>
                    <xdr:colOff>45720</xdr:colOff>
                    <xdr:row>52</xdr:row>
                    <xdr:rowOff>198120</xdr:rowOff>
                  </from>
                  <to>
                    <xdr:col>46</xdr:col>
                    <xdr:colOff>7620</xdr:colOff>
                    <xdr:row>53</xdr:row>
                    <xdr:rowOff>198120</xdr:rowOff>
                  </to>
                </anchor>
              </controlPr>
            </control>
          </mc:Choice>
        </mc:AlternateContent>
        <mc:AlternateContent xmlns:mc="http://schemas.openxmlformats.org/markup-compatibility/2006">
          <mc:Choice Requires="x14">
            <control shapeId="29033" r:id="rId152" name="Check Box 361">
              <controlPr defaultSize="0" autoFill="0" autoLine="0" autoPict="0">
                <anchor moveWithCells="1">
                  <from>
                    <xdr:col>48</xdr:col>
                    <xdr:colOff>45720</xdr:colOff>
                    <xdr:row>52</xdr:row>
                    <xdr:rowOff>198120</xdr:rowOff>
                  </from>
                  <to>
                    <xdr:col>53</xdr:col>
                    <xdr:colOff>22860</xdr:colOff>
                    <xdr:row>53</xdr:row>
                    <xdr:rowOff>198120</xdr:rowOff>
                  </to>
                </anchor>
              </controlPr>
            </control>
          </mc:Choice>
        </mc:AlternateContent>
        <mc:AlternateContent xmlns:mc="http://schemas.openxmlformats.org/markup-compatibility/2006">
          <mc:Choice Requires="x14">
            <control shapeId="29034" r:id="rId153" name="Check Box 362">
              <controlPr defaultSize="0" autoFill="0" autoLine="0" autoPict="0">
                <anchor moveWithCells="1">
                  <from>
                    <xdr:col>60</xdr:col>
                    <xdr:colOff>45720</xdr:colOff>
                    <xdr:row>52</xdr:row>
                    <xdr:rowOff>198120</xdr:rowOff>
                  </from>
                  <to>
                    <xdr:col>65</xdr:col>
                    <xdr:colOff>22860</xdr:colOff>
                    <xdr:row>53</xdr:row>
                    <xdr:rowOff>198120</xdr:rowOff>
                  </to>
                </anchor>
              </controlPr>
            </control>
          </mc:Choice>
        </mc:AlternateContent>
        <mc:AlternateContent xmlns:mc="http://schemas.openxmlformats.org/markup-compatibility/2006">
          <mc:Choice Requires="x14">
            <control shapeId="29035" r:id="rId154" name="Check Box 363">
              <controlPr defaultSize="0" autoFill="0" autoLine="0" autoPict="0">
                <anchor moveWithCells="1">
                  <from>
                    <xdr:col>66</xdr:col>
                    <xdr:colOff>45720</xdr:colOff>
                    <xdr:row>52</xdr:row>
                    <xdr:rowOff>198120</xdr:rowOff>
                  </from>
                  <to>
                    <xdr:col>71</xdr:col>
                    <xdr:colOff>7620</xdr:colOff>
                    <xdr:row>53</xdr:row>
                    <xdr:rowOff>198120</xdr:rowOff>
                  </to>
                </anchor>
              </controlPr>
            </control>
          </mc:Choice>
        </mc:AlternateContent>
        <mc:AlternateContent xmlns:mc="http://schemas.openxmlformats.org/markup-compatibility/2006">
          <mc:Choice Requires="x14">
            <control shapeId="29036" r:id="rId155" name="Check Box 364">
              <controlPr defaultSize="0" autoFill="0" autoLine="0" autoPict="0">
                <anchor moveWithCells="1">
                  <from>
                    <xdr:col>70</xdr:col>
                    <xdr:colOff>45720</xdr:colOff>
                    <xdr:row>52</xdr:row>
                    <xdr:rowOff>198120</xdr:rowOff>
                  </from>
                  <to>
                    <xdr:col>75</xdr:col>
                    <xdr:colOff>7620</xdr:colOff>
                    <xdr:row>53</xdr:row>
                    <xdr:rowOff>198120</xdr:rowOff>
                  </to>
                </anchor>
              </controlPr>
            </control>
          </mc:Choice>
        </mc:AlternateContent>
        <mc:AlternateContent xmlns:mc="http://schemas.openxmlformats.org/markup-compatibility/2006">
          <mc:Choice Requires="x14">
            <control shapeId="29037" r:id="rId156" name="Check Box 365">
              <controlPr defaultSize="0" autoFill="0" autoLine="0" autoPict="0">
                <anchor moveWithCells="1">
                  <from>
                    <xdr:col>77</xdr:col>
                    <xdr:colOff>0</xdr:colOff>
                    <xdr:row>52</xdr:row>
                    <xdr:rowOff>198120</xdr:rowOff>
                  </from>
                  <to>
                    <xdr:col>81</xdr:col>
                    <xdr:colOff>45720</xdr:colOff>
                    <xdr:row>53</xdr:row>
                    <xdr:rowOff>198120</xdr:rowOff>
                  </to>
                </anchor>
              </controlPr>
            </control>
          </mc:Choice>
        </mc:AlternateContent>
        <mc:AlternateContent xmlns:mc="http://schemas.openxmlformats.org/markup-compatibility/2006">
          <mc:Choice Requires="x14">
            <control shapeId="29038" r:id="rId157" name="Check Box 366">
              <controlPr defaultSize="0" autoFill="0" autoLine="0" autoPict="0">
                <anchor moveWithCells="1">
                  <from>
                    <xdr:col>94</xdr:col>
                    <xdr:colOff>60960</xdr:colOff>
                    <xdr:row>56</xdr:row>
                    <xdr:rowOff>213360</xdr:rowOff>
                  </from>
                  <to>
                    <xdr:col>99</xdr:col>
                    <xdr:colOff>7620</xdr:colOff>
                    <xdr:row>57</xdr:row>
                    <xdr:rowOff>198120</xdr:rowOff>
                  </to>
                </anchor>
              </controlPr>
            </control>
          </mc:Choice>
        </mc:AlternateContent>
        <mc:AlternateContent xmlns:mc="http://schemas.openxmlformats.org/markup-compatibility/2006">
          <mc:Choice Requires="x14">
            <control shapeId="29039" r:id="rId158" name="Check Box 367">
              <controlPr defaultSize="0" autoFill="0" autoLine="0" autoPict="0">
                <anchor moveWithCells="1">
                  <from>
                    <xdr:col>86</xdr:col>
                    <xdr:colOff>38100</xdr:colOff>
                    <xdr:row>52</xdr:row>
                    <xdr:rowOff>198120</xdr:rowOff>
                  </from>
                  <to>
                    <xdr:col>90</xdr:col>
                    <xdr:colOff>45720</xdr:colOff>
                    <xdr:row>53</xdr:row>
                    <xdr:rowOff>198120</xdr:rowOff>
                  </to>
                </anchor>
              </controlPr>
            </control>
          </mc:Choice>
        </mc:AlternateContent>
        <mc:AlternateContent xmlns:mc="http://schemas.openxmlformats.org/markup-compatibility/2006">
          <mc:Choice Requires="x14">
            <control shapeId="29040" r:id="rId159" name="Check Box 368">
              <controlPr defaultSize="0" autoFill="0" autoLine="0" autoPict="0">
                <anchor moveWithCells="1">
                  <from>
                    <xdr:col>87</xdr:col>
                    <xdr:colOff>30480</xdr:colOff>
                    <xdr:row>36</xdr:row>
                    <xdr:rowOff>198120</xdr:rowOff>
                  </from>
                  <to>
                    <xdr:col>91</xdr:col>
                    <xdr:colOff>45720</xdr:colOff>
                    <xdr:row>37</xdr:row>
                    <xdr:rowOff>190500</xdr:rowOff>
                  </to>
                </anchor>
              </controlPr>
            </control>
          </mc:Choice>
        </mc:AlternateContent>
        <mc:AlternateContent xmlns:mc="http://schemas.openxmlformats.org/markup-compatibility/2006">
          <mc:Choice Requires="x14">
            <control shapeId="29041" r:id="rId160" name="Check Box 369">
              <controlPr defaultSize="0" autoFill="0" autoLine="0" autoPict="0">
                <anchor moveWithCells="1">
                  <from>
                    <xdr:col>107</xdr:col>
                    <xdr:colOff>45720</xdr:colOff>
                    <xdr:row>36</xdr:row>
                    <xdr:rowOff>198120</xdr:rowOff>
                  </from>
                  <to>
                    <xdr:col>112</xdr:col>
                    <xdr:colOff>7620</xdr:colOff>
                    <xdr:row>37</xdr:row>
                    <xdr:rowOff>190500</xdr:rowOff>
                  </to>
                </anchor>
              </controlPr>
            </control>
          </mc:Choice>
        </mc:AlternateContent>
        <mc:AlternateContent xmlns:mc="http://schemas.openxmlformats.org/markup-compatibility/2006">
          <mc:Choice Requires="x14">
            <control shapeId="29043" r:id="rId161" name="Check Box 371">
              <controlPr defaultSize="0" autoFill="0" autoLine="0" autoPict="0">
                <anchor moveWithCells="1">
                  <from>
                    <xdr:col>23</xdr:col>
                    <xdr:colOff>45720</xdr:colOff>
                    <xdr:row>36</xdr:row>
                    <xdr:rowOff>198120</xdr:rowOff>
                  </from>
                  <to>
                    <xdr:col>28</xdr:col>
                    <xdr:colOff>7620</xdr:colOff>
                    <xdr:row>37</xdr:row>
                    <xdr:rowOff>190500</xdr:rowOff>
                  </to>
                </anchor>
              </controlPr>
            </control>
          </mc:Choice>
        </mc:AlternateContent>
        <mc:AlternateContent xmlns:mc="http://schemas.openxmlformats.org/markup-compatibility/2006">
          <mc:Choice Requires="x14">
            <control shapeId="29044" r:id="rId162" name="Check Box 372">
              <controlPr defaultSize="0" autoFill="0" autoLine="0" autoPict="0">
                <anchor moveWithCells="1">
                  <from>
                    <xdr:col>32</xdr:col>
                    <xdr:colOff>45720</xdr:colOff>
                    <xdr:row>36</xdr:row>
                    <xdr:rowOff>198120</xdr:rowOff>
                  </from>
                  <to>
                    <xdr:col>37</xdr:col>
                    <xdr:colOff>22860</xdr:colOff>
                    <xdr:row>37</xdr:row>
                    <xdr:rowOff>190500</xdr:rowOff>
                  </to>
                </anchor>
              </controlPr>
            </control>
          </mc:Choice>
        </mc:AlternateContent>
        <mc:AlternateContent xmlns:mc="http://schemas.openxmlformats.org/markup-compatibility/2006">
          <mc:Choice Requires="x14">
            <control shapeId="29045" r:id="rId163" name="Check Box 373">
              <controlPr defaultSize="0" autoFill="0" autoLine="0" autoPict="0">
                <anchor moveWithCells="1">
                  <from>
                    <xdr:col>38</xdr:col>
                    <xdr:colOff>45720</xdr:colOff>
                    <xdr:row>36</xdr:row>
                    <xdr:rowOff>198120</xdr:rowOff>
                  </from>
                  <to>
                    <xdr:col>43</xdr:col>
                    <xdr:colOff>22860</xdr:colOff>
                    <xdr:row>37</xdr:row>
                    <xdr:rowOff>190500</xdr:rowOff>
                  </to>
                </anchor>
              </controlPr>
            </control>
          </mc:Choice>
        </mc:AlternateContent>
        <mc:AlternateContent xmlns:mc="http://schemas.openxmlformats.org/markup-compatibility/2006">
          <mc:Choice Requires="x14">
            <control shapeId="29046" r:id="rId164" name="Check Box 374">
              <controlPr defaultSize="0" autoFill="0" autoLine="0" autoPict="0">
                <anchor moveWithCells="1">
                  <from>
                    <xdr:col>44</xdr:col>
                    <xdr:colOff>45720</xdr:colOff>
                    <xdr:row>36</xdr:row>
                    <xdr:rowOff>198120</xdr:rowOff>
                  </from>
                  <to>
                    <xdr:col>49</xdr:col>
                    <xdr:colOff>0</xdr:colOff>
                    <xdr:row>37</xdr:row>
                    <xdr:rowOff>190500</xdr:rowOff>
                  </to>
                </anchor>
              </controlPr>
            </control>
          </mc:Choice>
        </mc:AlternateContent>
        <mc:AlternateContent xmlns:mc="http://schemas.openxmlformats.org/markup-compatibility/2006">
          <mc:Choice Requires="x14">
            <control shapeId="29047" r:id="rId165" name="Check Box 375">
              <controlPr defaultSize="0" autoFill="0" autoLine="0" autoPict="0">
                <anchor moveWithCells="1">
                  <from>
                    <xdr:col>51</xdr:col>
                    <xdr:colOff>38100</xdr:colOff>
                    <xdr:row>36</xdr:row>
                    <xdr:rowOff>198120</xdr:rowOff>
                  </from>
                  <to>
                    <xdr:col>56</xdr:col>
                    <xdr:colOff>0</xdr:colOff>
                    <xdr:row>37</xdr:row>
                    <xdr:rowOff>190500</xdr:rowOff>
                  </to>
                </anchor>
              </controlPr>
            </control>
          </mc:Choice>
        </mc:AlternateContent>
        <mc:AlternateContent xmlns:mc="http://schemas.openxmlformats.org/markup-compatibility/2006">
          <mc:Choice Requires="x14">
            <control shapeId="29048" r:id="rId166" name="Check Box 376">
              <controlPr defaultSize="0" autoFill="0" autoLine="0" autoPict="0">
                <anchor moveWithCells="1">
                  <from>
                    <xdr:col>59</xdr:col>
                    <xdr:colOff>45720</xdr:colOff>
                    <xdr:row>36</xdr:row>
                    <xdr:rowOff>198120</xdr:rowOff>
                  </from>
                  <to>
                    <xdr:col>64</xdr:col>
                    <xdr:colOff>30480</xdr:colOff>
                    <xdr:row>37</xdr:row>
                    <xdr:rowOff>190500</xdr:rowOff>
                  </to>
                </anchor>
              </controlPr>
            </control>
          </mc:Choice>
        </mc:AlternateContent>
        <mc:AlternateContent xmlns:mc="http://schemas.openxmlformats.org/markup-compatibility/2006">
          <mc:Choice Requires="x14">
            <control shapeId="29050" r:id="rId167" name="Check Box 378">
              <controlPr defaultSize="0" autoFill="0" autoLine="0" autoPict="0">
                <anchor moveWithCells="1">
                  <from>
                    <xdr:col>64</xdr:col>
                    <xdr:colOff>45720</xdr:colOff>
                    <xdr:row>36</xdr:row>
                    <xdr:rowOff>198120</xdr:rowOff>
                  </from>
                  <to>
                    <xdr:col>69</xdr:col>
                    <xdr:colOff>22860</xdr:colOff>
                    <xdr:row>37</xdr:row>
                    <xdr:rowOff>190500</xdr:rowOff>
                  </to>
                </anchor>
              </controlPr>
            </control>
          </mc:Choice>
        </mc:AlternateContent>
        <mc:AlternateContent xmlns:mc="http://schemas.openxmlformats.org/markup-compatibility/2006">
          <mc:Choice Requires="x14">
            <control shapeId="29051" r:id="rId168" name="Check Box 379">
              <controlPr defaultSize="0" autoFill="0" autoLine="0" autoPict="0">
                <anchor moveWithCells="1">
                  <from>
                    <xdr:col>73</xdr:col>
                    <xdr:colOff>45720</xdr:colOff>
                    <xdr:row>36</xdr:row>
                    <xdr:rowOff>198120</xdr:rowOff>
                  </from>
                  <to>
                    <xdr:col>78</xdr:col>
                    <xdr:colOff>7620</xdr:colOff>
                    <xdr:row>37</xdr:row>
                    <xdr:rowOff>190500</xdr:rowOff>
                  </to>
                </anchor>
              </controlPr>
            </control>
          </mc:Choice>
        </mc:AlternateContent>
        <mc:AlternateContent xmlns:mc="http://schemas.openxmlformats.org/markup-compatibility/2006">
          <mc:Choice Requires="x14">
            <control shapeId="29052" r:id="rId169" name="Check Box 380">
              <controlPr defaultSize="0" autoFill="0" autoLine="0" autoPict="0">
                <anchor moveWithCells="1">
                  <from>
                    <xdr:col>83</xdr:col>
                    <xdr:colOff>30480</xdr:colOff>
                    <xdr:row>36</xdr:row>
                    <xdr:rowOff>198120</xdr:rowOff>
                  </from>
                  <to>
                    <xdr:col>87</xdr:col>
                    <xdr:colOff>45720</xdr:colOff>
                    <xdr:row>37</xdr:row>
                    <xdr:rowOff>190500</xdr:rowOff>
                  </to>
                </anchor>
              </controlPr>
            </control>
          </mc:Choice>
        </mc:AlternateContent>
        <mc:AlternateContent xmlns:mc="http://schemas.openxmlformats.org/markup-compatibility/2006">
          <mc:Choice Requires="x14">
            <control shapeId="29053" r:id="rId170" name="Check Box 381">
              <controlPr defaultSize="0" autoFill="0" autoLine="0" autoPict="0">
                <anchor moveWithCells="1">
                  <from>
                    <xdr:col>1</xdr:col>
                    <xdr:colOff>190500</xdr:colOff>
                    <xdr:row>40</xdr:row>
                    <xdr:rowOff>198120</xdr:rowOff>
                  </from>
                  <to>
                    <xdr:col>6</xdr:col>
                    <xdr:colOff>22860</xdr:colOff>
                    <xdr:row>41</xdr:row>
                    <xdr:rowOff>190500</xdr:rowOff>
                  </to>
                </anchor>
              </controlPr>
            </control>
          </mc:Choice>
        </mc:AlternateContent>
        <mc:AlternateContent xmlns:mc="http://schemas.openxmlformats.org/markup-compatibility/2006">
          <mc:Choice Requires="x14">
            <control shapeId="29054" r:id="rId171" name="Check Box 382">
              <controlPr defaultSize="0" autoFill="0" autoLine="0" autoPict="0">
                <anchor moveWithCells="1">
                  <from>
                    <xdr:col>8</xdr:col>
                    <xdr:colOff>38100</xdr:colOff>
                    <xdr:row>40</xdr:row>
                    <xdr:rowOff>198120</xdr:rowOff>
                  </from>
                  <to>
                    <xdr:col>13</xdr:col>
                    <xdr:colOff>0</xdr:colOff>
                    <xdr:row>41</xdr:row>
                    <xdr:rowOff>190500</xdr:rowOff>
                  </to>
                </anchor>
              </controlPr>
            </control>
          </mc:Choice>
        </mc:AlternateContent>
        <mc:AlternateContent xmlns:mc="http://schemas.openxmlformats.org/markup-compatibility/2006">
          <mc:Choice Requires="x14">
            <control shapeId="29055" r:id="rId172" name="Check Box 383">
              <controlPr defaultSize="0" autoFill="0" autoLine="0" autoPict="0">
                <anchor moveWithCells="1">
                  <from>
                    <xdr:col>16</xdr:col>
                    <xdr:colOff>30480</xdr:colOff>
                    <xdr:row>40</xdr:row>
                    <xdr:rowOff>198120</xdr:rowOff>
                  </from>
                  <to>
                    <xdr:col>21</xdr:col>
                    <xdr:colOff>0</xdr:colOff>
                    <xdr:row>41</xdr:row>
                    <xdr:rowOff>190500</xdr:rowOff>
                  </to>
                </anchor>
              </controlPr>
            </control>
          </mc:Choice>
        </mc:AlternateContent>
        <mc:AlternateContent xmlns:mc="http://schemas.openxmlformats.org/markup-compatibility/2006">
          <mc:Choice Requires="x14">
            <control shapeId="29056" r:id="rId173" name="Check Box 384">
              <controlPr defaultSize="0" autoFill="0" autoLine="0" autoPict="0">
                <anchor moveWithCells="1">
                  <from>
                    <xdr:col>25</xdr:col>
                    <xdr:colOff>30480</xdr:colOff>
                    <xdr:row>40</xdr:row>
                    <xdr:rowOff>198120</xdr:rowOff>
                  </from>
                  <to>
                    <xdr:col>29</xdr:col>
                    <xdr:colOff>45720</xdr:colOff>
                    <xdr:row>41</xdr:row>
                    <xdr:rowOff>190500</xdr:rowOff>
                  </to>
                </anchor>
              </controlPr>
            </control>
          </mc:Choice>
        </mc:AlternateContent>
        <mc:AlternateContent xmlns:mc="http://schemas.openxmlformats.org/markup-compatibility/2006">
          <mc:Choice Requires="x14">
            <control shapeId="29057" r:id="rId174" name="Check Box 385">
              <controlPr defaultSize="0" autoFill="0" autoLine="0" autoPict="0">
                <anchor moveWithCells="1">
                  <from>
                    <xdr:col>30</xdr:col>
                    <xdr:colOff>45720</xdr:colOff>
                    <xdr:row>40</xdr:row>
                    <xdr:rowOff>198120</xdr:rowOff>
                  </from>
                  <to>
                    <xdr:col>35</xdr:col>
                    <xdr:colOff>7620</xdr:colOff>
                    <xdr:row>41</xdr:row>
                    <xdr:rowOff>190500</xdr:rowOff>
                  </to>
                </anchor>
              </controlPr>
            </control>
          </mc:Choice>
        </mc:AlternateContent>
        <mc:AlternateContent xmlns:mc="http://schemas.openxmlformats.org/markup-compatibility/2006">
          <mc:Choice Requires="x14">
            <control shapeId="29058" r:id="rId175" name="Check Box 386">
              <controlPr defaultSize="0" autoFill="0" autoLine="0" autoPict="0">
                <anchor moveWithCells="1">
                  <from>
                    <xdr:col>35</xdr:col>
                    <xdr:colOff>45720</xdr:colOff>
                    <xdr:row>40</xdr:row>
                    <xdr:rowOff>198120</xdr:rowOff>
                  </from>
                  <to>
                    <xdr:col>40</xdr:col>
                    <xdr:colOff>7620</xdr:colOff>
                    <xdr:row>41</xdr:row>
                    <xdr:rowOff>190500</xdr:rowOff>
                  </to>
                </anchor>
              </controlPr>
            </control>
          </mc:Choice>
        </mc:AlternateContent>
        <mc:AlternateContent xmlns:mc="http://schemas.openxmlformats.org/markup-compatibility/2006">
          <mc:Choice Requires="x14">
            <control shapeId="29059" r:id="rId176" name="Check Box 387">
              <controlPr defaultSize="0" autoFill="0" autoLine="0" autoPict="0">
                <anchor moveWithCells="1">
                  <from>
                    <xdr:col>47</xdr:col>
                    <xdr:colOff>38100</xdr:colOff>
                    <xdr:row>40</xdr:row>
                    <xdr:rowOff>198120</xdr:rowOff>
                  </from>
                  <to>
                    <xdr:col>52</xdr:col>
                    <xdr:colOff>0</xdr:colOff>
                    <xdr:row>41</xdr:row>
                    <xdr:rowOff>190500</xdr:rowOff>
                  </to>
                </anchor>
              </controlPr>
            </control>
          </mc:Choice>
        </mc:AlternateContent>
        <mc:AlternateContent xmlns:mc="http://schemas.openxmlformats.org/markup-compatibility/2006">
          <mc:Choice Requires="x14">
            <control shapeId="29060" r:id="rId177" name="Check Box 388">
              <controlPr defaultSize="0" autoFill="0" autoLine="0" autoPict="0">
                <anchor moveWithCells="1">
                  <from>
                    <xdr:col>55</xdr:col>
                    <xdr:colOff>45720</xdr:colOff>
                    <xdr:row>40</xdr:row>
                    <xdr:rowOff>198120</xdr:rowOff>
                  </from>
                  <to>
                    <xdr:col>60</xdr:col>
                    <xdr:colOff>30480</xdr:colOff>
                    <xdr:row>41</xdr:row>
                    <xdr:rowOff>190500</xdr:rowOff>
                  </to>
                </anchor>
              </controlPr>
            </control>
          </mc:Choice>
        </mc:AlternateContent>
        <mc:AlternateContent xmlns:mc="http://schemas.openxmlformats.org/markup-compatibility/2006">
          <mc:Choice Requires="x14">
            <control shapeId="29061" r:id="rId178" name="Check Box 389">
              <controlPr defaultSize="0" autoFill="0" autoLine="0" autoPict="0">
                <anchor moveWithCells="1">
                  <from>
                    <xdr:col>61</xdr:col>
                    <xdr:colOff>45720</xdr:colOff>
                    <xdr:row>40</xdr:row>
                    <xdr:rowOff>198120</xdr:rowOff>
                  </from>
                  <to>
                    <xdr:col>66</xdr:col>
                    <xdr:colOff>22860</xdr:colOff>
                    <xdr:row>41</xdr:row>
                    <xdr:rowOff>190500</xdr:rowOff>
                  </to>
                </anchor>
              </controlPr>
            </control>
          </mc:Choice>
        </mc:AlternateContent>
        <mc:AlternateContent xmlns:mc="http://schemas.openxmlformats.org/markup-compatibility/2006">
          <mc:Choice Requires="x14">
            <control shapeId="29062" r:id="rId179" name="Check Box 390">
              <controlPr defaultSize="0" autoFill="0" autoLine="0" autoPict="0">
                <anchor moveWithCells="1">
                  <from>
                    <xdr:col>75</xdr:col>
                    <xdr:colOff>45720</xdr:colOff>
                    <xdr:row>40</xdr:row>
                    <xdr:rowOff>198120</xdr:rowOff>
                  </from>
                  <to>
                    <xdr:col>80</xdr:col>
                    <xdr:colOff>22860</xdr:colOff>
                    <xdr:row>41</xdr:row>
                    <xdr:rowOff>190500</xdr:rowOff>
                  </to>
                </anchor>
              </controlPr>
            </control>
          </mc:Choice>
        </mc:AlternateContent>
        <mc:AlternateContent xmlns:mc="http://schemas.openxmlformats.org/markup-compatibility/2006">
          <mc:Choice Requires="x14">
            <control shapeId="29063" r:id="rId180" name="Check Box 391">
              <controlPr defaultSize="0" autoFill="0" autoLine="0" autoPict="0">
                <anchor moveWithCells="1">
                  <from>
                    <xdr:col>79</xdr:col>
                    <xdr:colOff>45720</xdr:colOff>
                    <xdr:row>40</xdr:row>
                    <xdr:rowOff>198120</xdr:rowOff>
                  </from>
                  <to>
                    <xdr:col>84</xdr:col>
                    <xdr:colOff>7620</xdr:colOff>
                    <xdr:row>41</xdr:row>
                    <xdr:rowOff>190500</xdr:rowOff>
                  </to>
                </anchor>
              </controlPr>
            </control>
          </mc:Choice>
        </mc:AlternateContent>
        <mc:AlternateContent xmlns:mc="http://schemas.openxmlformats.org/markup-compatibility/2006">
          <mc:Choice Requires="x14">
            <control shapeId="29064" r:id="rId181" name="Check Box 392">
              <controlPr defaultSize="0" autoFill="0" autoLine="0" autoPict="0">
                <anchor moveWithCells="1">
                  <from>
                    <xdr:col>3</xdr:col>
                    <xdr:colOff>22860</xdr:colOff>
                    <xdr:row>44</xdr:row>
                    <xdr:rowOff>213360</xdr:rowOff>
                  </from>
                  <to>
                    <xdr:col>7</xdr:col>
                    <xdr:colOff>45720</xdr:colOff>
                    <xdr:row>45</xdr:row>
                    <xdr:rowOff>190500</xdr:rowOff>
                  </to>
                </anchor>
              </controlPr>
            </control>
          </mc:Choice>
        </mc:AlternateContent>
        <mc:AlternateContent xmlns:mc="http://schemas.openxmlformats.org/markup-compatibility/2006">
          <mc:Choice Requires="x14">
            <control shapeId="29065" r:id="rId182" name="Check Box 393">
              <controlPr defaultSize="0" autoFill="0" autoLine="0" autoPict="0">
                <anchor moveWithCells="1">
                  <from>
                    <xdr:col>9</xdr:col>
                    <xdr:colOff>45720</xdr:colOff>
                    <xdr:row>44</xdr:row>
                    <xdr:rowOff>213360</xdr:rowOff>
                  </from>
                  <to>
                    <xdr:col>14</xdr:col>
                    <xdr:colOff>0</xdr:colOff>
                    <xdr:row>45</xdr:row>
                    <xdr:rowOff>190500</xdr:rowOff>
                  </to>
                </anchor>
              </controlPr>
            </control>
          </mc:Choice>
        </mc:AlternateContent>
        <mc:AlternateContent xmlns:mc="http://schemas.openxmlformats.org/markup-compatibility/2006">
          <mc:Choice Requires="x14">
            <control shapeId="29066" r:id="rId183" name="Check Box 394">
              <controlPr defaultSize="0" autoFill="0" autoLine="0" autoPict="0">
                <anchor moveWithCells="1">
                  <from>
                    <xdr:col>103</xdr:col>
                    <xdr:colOff>22860</xdr:colOff>
                    <xdr:row>44</xdr:row>
                    <xdr:rowOff>213360</xdr:rowOff>
                  </from>
                  <to>
                    <xdr:col>108</xdr:col>
                    <xdr:colOff>0</xdr:colOff>
                    <xdr:row>45</xdr:row>
                    <xdr:rowOff>190500</xdr:rowOff>
                  </to>
                </anchor>
              </controlPr>
            </control>
          </mc:Choice>
        </mc:AlternateContent>
        <mc:AlternateContent xmlns:mc="http://schemas.openxmlformats.org/markup-compatibility/2006">
          <mc:Choice Requires="x14">
            <control shapeId="29067" r:id="rId184" name="Check Box 395">
              <controlPr defaultSize="0" autoFill="0" autoLine="0" autoPict="0">
                <anchor moveWithCells="1">
                  <from>
                    <xdr:col>109</xdr:col>
                    <xdr:colOff>38100</xdr:colOff>
                    <xdr:row>44</xdr:row>
                    <xdr:rowOff>213360</xdr:rowOff>
                  </from>
                  <to>
                    <xdr:col>114</xdr:col>
                    <xdr:colOff>0</xdr:colOff>
                    <xdr:row>45</xdr:row>
                    <xdr:rowOff>190500</xdr:rowOff>
                  </to>
                </anchor>
              </controlPr>
            </control>
          </mc:Choice>
        </mc:AlternateContent>
        <mc:AlternateContent xmlns:mc="http://schemas.openxmlformats.org/markup-compatibility/2006">
          <mc:Choice Requires="x14">
            <control shapeId="29068" r:id="rId185" name="Check Box 396">
              <controlPr defaultSize="0" autoFill="0" autoLine="0" autoPict="0">
                <anchor moveWithCells="1">
                  <from>
                    <xdr:col>116</xdr:col>
                    <xdr:colOff>53340</xdr:colOff>
                    <xdr:row>44</xdr:row>
                    <xdr:rowOff>213360</xdr:rowOff>
                  </from>
                  <to>
                    <xdr:col>121</xdr:col>
                    <xdr:colOff>15240</xdr:colOff>
                    <xdr:row>45</xdr:row>
                    <xdr:rowOff>190500</xdr:rowOff>
                  </to>
                </anchor>
              </controlPr>
            </control>
          </mc:Choice>
        </mc:AlternateContent>
        <mc:AlternateContent xmlns:mc="http://schemas.openxmlformats.org/markup-compatibility/2006">
          <mc:Choice Requires="x14">
            <control shapeId="29069" r:id="rId186" name="Check Box 397">
              <controlPr defaultSize="0" autoFill="0" autoLine="0" autoPict="0">
                <anchor moveWithCells="1">
                  <from>
                    <xdr:col>126</xdr:col>
                    <xdr:colOff>38100</xdr:colOff>
                    <xdr:row>44</xdr:row>
                    <xdr:rowOff>213360</xdr:rowOff>
                  </from>
                  <to>
                    <xdr:col>131</xdr:col>
                    <xdr:colOff>7620</xdr:colOff>
                    <xdr:row>45</xdr:row>
                    <xdr:rowOff>190500</xdr:rowOff>
                  </to>
                </anchor>
              </controlPr>
            </control>
          </mc:Choice>
        </mc:AlternateContent>
        <mc:AlternateContent xmlns:mc="http://schemas.openxmlformats.org/markup-compatibility/2006">
          <mc:Choice Requires="x14">
            <control shapeId="29070" r:id="rId187" name="Check Box 398">
              <controlPr defaultSize="0" autoFill="0" autoLine="0" autoPict="0">
                <anchor moveWithCells="1">
                  <from>
                    <xdr:col>21</xdr:col>
                    <xdr:colOff>30480</xdr:colOff>
                    <xdr:row>44</xdr:row>
                    <xdr:rowOff>213360</xdr:rowOff>
                  </from>
                  <to>
                    <xdr:col>26</xdr:col>
                    <xdr:colOff>0</xdr:colOff>
                    <xdr:row>45</xdr:row>
                    <xdr:rowOff>190500</xdr:rowOff>
                  </to>
                </anchor>
              </controlPr>
            </control>
          </mc:Choice>
        </mc:AlternateContent>
        <mc:AlternateContent xmlns:mc="http://schemas.openxmlformats.org/markup-compatibility/2006">
          <mc:Choice Requires="x14">
            <control shapeId="29071" r:id="rId188" name="Check Box 399">
              <controlPr defaultSize="0" autoFill="0" autoLine="0" autoPict="0">
                <anchor moveWithCells="1">
                  <from>
                    <xdr:col>26</xdr:col>
                    <xdr:colOff>45720</xdr:colOff>
                    <xdr:row>44</xdr:row>
                    <xdr:rowOff>213360</xdr:rowOff>
                  </from>
                  <to>
                    <xdr:col>31</xdr:col>
                    <xdr:colOff>7620</xdr:colOff>
                    <xdr:row>45</xdr:row>
                    <xdr:rowOff>190500</xdr:rowOff>
                  </to>
                </anchor>
              </controlPr>
            </control>
          </mc:Choice>
        </mc:AlternateContent>
        <mc:AlternateContent xmlns:mc="http://schemas.openxmlformats.org/markup-compatibility/2006">
          <mc:Choice Requires="x14">
            <control shapeId="29072" r:id="rId189" name="Check Box 400">
              <controlPr defaultSize="0" autoFill="0" autoLine="0" autoPict="0">
                <anchor moveWithCells="1">
                  <from>
                    <xdr:col>36</xdr:col>
                    <xdr:colOff>0</xdr:colOff>
                    <xdr:row>44</xdr:row>
                    <xdr:rowOff>213360</xdr:rowOff>
                  </from>
                  <to>
                    <xdr:col>40</xdr:col>
                    <xdr:colOff>22860</xdr:colOff>
                    <xdr:row>45</xdr:row>
                    <xdr:rowOff>190500</xdr:rowOff>
                  </to>
                </anchor>
              </controlPr>
            </control>
          </mc:Choice>
        </mc:AlternateContent>
        <mc:AlternateContent xmlns:mc="http://schemas.openxmlformats.org/markup-compatibility/2006">
          <mc:Choice Requires="x14">
            <control shapeId="29073" r:id="rId190" name="Check Box 401">
              <controlPr defaultSize="0" autoFill="0" autoLine="0" autoPict="0">
                <anchor moveWithCells="1">
                  <from>
                    <xdr:col>41</xdr:col>
                    <xdr:colOff>45720</xdr:colOff>
                    <xdr:row>44</xdr:row>
                    <xdr:rowOff>213360</xdr:rowOff>
                  </from>
                  <to>
                    <xdr:col>46</xdr:col>
                    <xdr:colOff>0</xdr:colOff>
                    <xdr:row>45</xdr:row>
                    <xdr:rowOff>190500</xdr:rowOff>
                  </to>
                </anchor>
              </controlPr>
            </control>
          </mc:Choice>
        </mc:AlternateContent>
        <mc:AlternateContent xmlns:mc="http://schemas.openxmlformats.org/markup-compatibility/2006">
          <mc:Choice Requires="x14">
            <control shapeId="29074" r:id="rId191" name="Check Box 402">
              <controlPr defaultSize="0" autoFill="0" autoLine="0" autoPict="0">
                <anchor moveWithCells="1">
                  <from>
                    <xdr:col>47</xdr:col>
                    <xdr:colOff>7620</xdr:colOff>
                    <xdr:row>44</xdr:row>
                    <xdr:rowOff>213360</xdr:rowOff>
                  </from>
                  <to>
                    <xdr:col>51</xdr:col>
                    <xdr:colOff>38100</xdr:colOff>
                    <xdr:row>45</xdr:row>
                    <xdr:rowOff>190500</xdr:rowOff>
                  </to>
                </anchor>
              </controlPr>
            </control>
          </mc:Choice>
        </mc:AlternateContent>
        <mc:AlternateContent xmlns:mc="http://schemas.openxmlformats.org/markup-compatibility/2006">
          <mc:Choice Requires="x14">
            <control shapeId="29075" r:id="rId192" name="Check Box 403">
              <controlPr defaultSize="0" autoFill="0" autoLine="0" autoPict="0">
                <anchor moveWithCells="1">
                  <from>
                    <xdr:col>57</xdr:col>
                    <xdr:colOff>0</xdr:colOff>
                    <xdr:row>44</xdr:row>
                    <xdr:rowOff>213360</xdr:rowOff>
                  </from>
                  <to>
                    <xdr:col>61</xdr:col>
                    <xdr:colOff>22860</xdr:colOff>
                    <xdr:row>45</xdr:row>
                    <xdr:rowOff>190500</xdr:rowOff>
                  </to>
                </anchor>
              </controlPr>
            </control>
          </mc:Choice>
        </mc:AlternateContent>
        <mc:AlternateContent xmlns:mc="http://schemas.openxmlformats.org/markup-compatibility/2006">
          <mc:Choice Requires="x14">
            <control shapeId="29076" r:id="rId193" name="Check Box 404">
              <controlPr defaultSize="0" autoFill="0" autoLine="0" autoPict="0">
                <anchor moveWithCells="1">
                  <from>
                    <xdr:col>62</xdr:col>
                    <xdr:colOff>45720</xdr:colOff>
                    <xdr:row>44</xdr:row>
                    <xdr:rowOff>213360</xdr:rowOff>
                  </from>
                  <to>
                    <xdr:col>67</xdr:col>
                    <xdr:colOff>22860</xdr:colOff>
                    <xdr:row>45</xdr:row>
                    <xdr:rowOff>190500</xdr:rowOff>
                  </to>
                </anchor>
              </controlPr>
            </control>
          </mc:Choice>
        </mc:AlternateContent>
        <mc:AlternateContent xmlns:mc="http://schemas.openxmlformats.org/markup-compatibility/2006">
          <mc:Choice Requires="x14">
            <control shapeId="29077" r:id="rId194" name="Check Box 405">
              <controlPr defaultSize="0" autoFill="0" autoLine="0" autoPict="0">
                <anchor moveWithCells="1">
                  <from>
                    <xdr:col>69</xdr:col>
                    <xdr:colOff>0</xdr:colOff>
                    <xdr:row>44</xdr:row>
                    <xdr:rowOff>213360</xdr:rowOff>
                  </from>
                  <to>
                    <xdr:col>73</xdr:col>
                    <xdr:colOff>22860</xdr:colOff>
                    <xdr:row>45</xdr:row>
                    <xdr:rowOff>190500</xdr:rowOff>
                  </to>
                </anchor>
              </controlPr>
            </control>
          </mc:Choice>
        </mc:AlternateContent>
        <mc:AlternateContent xmlns:mc="http://schemas.openxmlformats.org/markup-compatibility/2006">
          <mc:Choice Requires="x14">
            <control shapeId="29078" r:id="rId195" name="Check Box 406">
              <controlPr defaultSize="0" autoFill="0" autoLine="0" autoPict="0">
                <anchor moveWithCells="1">
                  <from>
                    <xdr:col>86</xdr:col>
                    <xdr:colOff>0</xdr:colOff>
                    <xdr:row>44</xdr:row>
                    <xdr:rowOff>213360</xdr:rowOff>
                  </from>
                  <to>
                    <xdr:col>90</xdr:col>
                    <xdr:colOff>38100</xdr:colOff>
                    <xdr:row>45</xdr:row>
                    <xdr:rowOff>190500</xdr:rowOff>
                  </to>
                </anchor>
              </controlPr>
            </control>
          </mc:Choice>
        </mc:AlternateContent>
        <mc:AlternateContent xmlns:mc="http://schemas.openxmlformats.org/markup-compatibility/2006">
          <mc:Choice Requires="x14">
            <control shapeId="29079" r:id="rId196" name="Check Box 407">
              <controlPr defaultSize="0" autoFill="0" autoLine="0" autoPict="0">
                <anchor moveWithCells="1">
                  <from>
                    <xdr:col>92</xdr:col>
                    <xdr:colOff>45720</xdr:colOff>
                    <xdr:row>44</xdr:row>
                    <xdr:rowOff>213360</xdr:rowOff>
                  </from>
                  <to>
                    <xdr:col>97</xdr:col>
                    <xdr:colOff>0</xdr:colOff>
                    <xdr:row>45</xdr:row>
                    <xdr:rowOff>190500</xdr:rowOff>
                  </to>
                </anchor>
              </controlPr>
            </control>
          </mc:Choice>
        </mc:AlternateContent>
        <mc:AlternateContent xmlns:mc="http://schemas.openxmlformats.org/markup-compatibility/2006">
          <mc:Choice Requires="x14">
            <control shapeId="29080" r:id="rId197" name="Check Box 408">
              <controlPr defaultSize="0" autoFill="0" autoLine="0" autoPict="0">
                <anchor moveWithCells="1">
                  <from>
                    <xdr:col>98</xdr:col>
                    <xdr:colOff>38100</xdr:colOff>
                    <xdr:row>44</xdr:row>
                    <xdr:rowOff>213360</xdr:rowOff>
                  </from>
                  <to>
                    <xdr:col>103</xdr:col>
                    <xdr:colOff>22860</xdr:colOff>
                    <xdr:row>45</xdr:row>
                    <xdr:rowOff>190500</xdr:rowOff>
                  </to>
                </anchor>
              </controlPr>
            </control>
          </mc:Choice>
        </mc:AlternateContent>
        <mc:AlternateContent xmlns:mc="http://schemas.openxmlformats.org/markup-compatibility/2006">
          <mc:Choice Requires="x14">
            <control shapeId="29081" r:id="rId198" name="Check Box 409">
              <controlPr defaultSize="0" autoFill="0" autoLine="0" autoPict="0">
                <anchor moveWithCells="1">
                  <from>
                    <xdr:col>123</xdr:col>
                    <xdr:colOff>45720</xdr:colOff>
                    <xdr:row>48</xdr:row>
                    <xdr:rowOff>198120</xdr:rowOff>
                  </from>
                  <to>
                    <xdr:col>128</xdr:col>
                    <xdr:colOff>38100</xdr:colOff>
                    <xdr:row>49</xdr:row>
                    <xdr:rowOff>190500</xdr:rowOff>
                  </to>
                </anchor>
              </controlPr>
            </control>
          </mc:Choice>
        </mc:AlternateContent>
        <mc:AlternateContent xmlns:mc="http://schemas.openxmlformats.org/markup-compatibility/2006">
          <mc:Choice Requires="x14">
            <control shapeId="29082" r:id="rId199" name="Check Box 410">
              <controlPr defaultSize="0" autoFill="0" autoLine="0" autoPict="0">
                <anchor moveWithCells="1">
                  <from>
                    <xdr:col>106</xdr:col>
                    <xdr:colOff>0</xdr:colOff>
                    <xdr:row>48</xdr:row>
                    <xdr:rowOff>198120</xdr:rowOff>
                  </from>
                  <to>
                    <xdr:col>110</xdr:col>
                    <xdr:colOff>22860</xdr:colOff>
                    <xdr:row>49</xdr:row>
                    <xdr:rowOff>190500</xdr:rowOff>
                  </to>
                </anchor>
              </controlPr>
            </control>
          </mc:Choice>
        </mc:AlternateContent>
        <mc:AlternateContent xmlns:mc="http://schemas.openxmlformats.org/markup-compatibility/2006">
          <mc:Choice Requires="x14">
            <control shapeId="29083" r:id="rId200" name="Check Box 411">
              <controlPr defaultSize="0" autoFill="0" autoLine="0" autoPict="0">
                <anchor moveWithCells="1">
                  <from>
                    <xdr:col>111</xdr:col>
                    <xdr:colOff>60960</xdr:colOff>
                    <xdr:row>48</xdr:row>
                    <xdr:rowOff>198120</xdr:rowOff>
                  </from>
                  <to>
                    <xdr:col>116</xdr:col>
                    <xdr:colOff>22860</xdr:colOff>
                    <xdr:row>49</xdr:row>
                    <xdr:rowOff>190500</xdr:rowOff>
                  </to>
                </anchor>
              </controlPr>
            </control>
          </mc:Choice>
        </mc:AlternateContent>
        <mc:AlternateContent xmlns:mc="http://schemas.openxmlformats.org/markup-compatibility/2006">
          <mc:Choice Requires="x14">
            <control shapeId="29084" r:id="rId201" name="Check Box 412">
              <controlPr defaultSize="0" autoFill="0" autoLine="0" autoPict="0">
                <anchor moveWithCells="1">
                  <from>
                    <xdr:col>1</xdr:col>
                    <xdr:colOff>190500</xdr:colOff>
                    <xdr:row>36</xdr:row>
                    <xdr:rowOff>198120</xdr:rowOff>
                  </from>
                  <to>
                    <xdr:col>6</xdr:col>
                    <xdr:colOff>0</xdr:colOff>
                    <xdr:row>37</xdr:row>
                    <xdr:rowOff>160020</xdr:rowOff>
                  </to>
                </anchor>
              </controlPr>
            </control>
          </mc:Choice>
        </mc:AlternateContent>
        <mc:AlternateContent xmlns:mc="http://schemas.openxmlformats.org/markup-compatibility/2006">
          <mc:Choice Requires="x14">
            <control shapeId="29085" r:id="rId202" name="Check Box 413">
              <controlPr defaultSize="0" autoFill="0" autoLine="0" autoPict="0">
                <anchor moveWithCells="1">
                  <from>
                    <xdr:col>6</xdr:col>
                    <xdr:colOff>45720</xdr:colOff>
                    <xdr:row>36</xdr:row>
                    <xdr:rowOff>198120</xdr:rowOff>
                  </from>
                  <to>
                    <xdr:col>11</xdr:col>
                    <xdr:colOff>7620</xdr:colOff>
                    <xdr:row>37</xdr:row>
                    <xdr:rowOff>190500</xdr:rowOff>
                  </to>
                </anchor>
              </controlPr>
            </control>
          </mc:Choice>
        </mc:AlternateContent>
        <mc:AlternateContent xmlns:mc="http://schemas.openxmlformats.org/markup-compatibility/2006">
          <mc:Choice Requires="x14">
            <control shapeId="29086" r:id="rId203" name="Check Box 414">
              <controlPr defaultSize="0" autoFill="0" autoLine="0" autoPict="0">
                <anchor moveWithCells="1">
                  <from>
                    <xdr:col>11</xdr:col>
                    <xdr:colOff>45720</xdr:colOff>
                    <xdr:row>36</xdr:row>
                    <xdr:rowOff>198120</xdr:rowOff>
                  </from>
                  <to>
                    <xdr:col>16</xdr:col>
                    <xdr:colOff>22860</xdr:colOff>
                    <xdr:row>37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01FAA-0B2B-4CCB-A5B6-7724CE0D9288}">
  <sheetPr codeName="Tabelle2">
    <tabColor rgb="FFC00000"/>
  </sheetPr>
  <dimension ref="A1:AA125"/>
  <sheetViews>
    <sheetView showGridLines="0" topLeftCell="A4" zoomScale="110" zoomScaleNormal="110" workbookViewId="0">
      <selection activeCell="K6" sqref="K6:K8"/>
    </sheetView>
  </sheetViews>
  <sheetFormatPr baseColWidth="10" defaultRowHeight="14.4" x14ac:dyDescent="0.3"/>
  <cols>
    <col min="1" max="1" width="2.5546875" customWidth="1"/>
    <col min="2" max="2" width="5.33203125" customWidth="1"/>
    <col min="3" max="3" width="3.6640625" customWidth="1"/>
    <col min="4" max="4" width="30.88671875" customWidth="1"/>
    <col min="5" max="5" width="10.109375" customWidth="1"/>
    <col min="6" max="6" width="9" customWidth="1"/>
    <col min="7" max="7" width="7.33203125" customWidth="1"/>
    <col min="8" max="8" width="7.6640625" customWidth="1"/>
    <col min="9" max="9" width="8.33203125" customWidth="1"/>
    <col min="10" max="10" width="5.5546875" customWidth="1"/>
    <col min="11" max="11" width="8.6640625" customWidth="1"/>
    <col min="12" max="12" width="13.33203125" customWidth="1"/>
    <col min="13" max="13" width="2.88671875" customWidth="1"/>
    <col min="14" max="14" width="3.33203125" customWidth="1"/>
    <col min="15" max="15" width="9.6640625" customWidth="1"/>
    <col min="16" max="16" width="11.44140625" customWidth="1"/>
    <col min="17" max="20" width="11.44140625" hidden="1" customWidth="1"/>
    <col min="21" max="21" width="11.44140625" style="143" hidden="1" customWidth="1"/>
    <col min="22" max="22" width="11.44140625" hidden="1" customWidth="1"/>
  </cols>
  <sheetData>
    <row r="1" spans="1:21" ht="9" customHeight="1" x14ac:dyDescent="0.3">
      <c r="A1" s="1"/>
      <c r="B1" s="1"/>
      <c r="C1" s="2"/>
      <c r="D1" s="1"/>
      <c r="E1" s="1"/>
      <c r="F1" s="1"/>
      <c r="G1" s="1"/>
      <c r="H1" s="1"/>
      <c r="I1" s="1"/>
      <c r="J1" s="1"/>
      <c r="K1" s="1"/>
      <c r="L1" s="1"/>
      <c r="M1" s="1"/>
      <c r="N1" s="1"/>
      <c r="O1" s="158"/>
    </row>
    <row r="2" spans="1:21" ht="13.95" customHeight="1" x14ac:dyDescent="0.3">
      <c r="A2" s="1"/>
      <c r="B2" s="159"/>
      <c r="C2" s="160"/>
      <c r="D2" s="161" t="s">
        <v>204</v>
      </c>
      <c r="E2" s="162"/>
      <c r="F2" s="161"/>
      <c r="G2" s="161"/>
      <c r="H2" s="163" t="s">
        <v>200</v>
      </c>
      <c r="I2" s="161"/>
      <c r="J2" s="161"/>
      <c r="K2" s="161"/>
      <c r="L2" s="162" t="s">
        <v>251</v>
      </c>
      <c r="M2" s="160"/>
      <c r="N2" s="159"/>
      <c r="O2" s="158"/>
    </row>
    <row r="3" spans="1:21" ht="13.95" customHeight="1" x14ac:dyDescent="0.3">
      <c r="A3" s="1"/>
      <c r="B3" s="159"/>
      <c r="C3" s="164"/>
      <c r="D3" s="165" t="s">
        <v>198</v>
      </c>
      <c r="E3" s="166" t="s">
        <v>254</v>
      </c>
      <c r="G3" s="166"/>
      <c r="H3" s="166"/>
      <c r="I3" s="166"/>
      <c r="J3" s="165"/>
      <c r="K3" s="165"/>
      <c r="L3" s="167" t="s">
        <v>252</v>
      </c>
      <c r="M3" s="164"/>
      <c r="N3" s="159"/>
      <c r="O3" s="158"/>
    </row>
    <row r="4" spans="1:21" ht="13.95" customHeight="1" x14ac:dyDescent="0.3">
      <c r="A4" s="1"/>
      <c r="B4" s="159"/>
      <c r="C4" s="164"/>
      <c r="D4" s="165" t="s">
        <v>201</v>
      </c>
      <c r="E4" s="205" t="s">
        <v>203</v>
      </c>
      <c r="F4" s="205"/>
      <c r="G4" s="205"/>
      <c r="H4" s="205"/>
      <c r="I4" s="205"/>
      <c r="J4" s="165"/>
      <c r="K4" s="165"/>
      <c r="L4" s="167" t="s">
        <v>253</v>
      </c>
      <c r="M4" s="164"/>
      <c r="N4" s="159"/>
      <c r="O4" s="158"/>
    </row>
    <row r="5" spans="1:21" ht="8.4" customHeight="1" x14ac:dyDescent="0.3">
      <c r="A5" s="1"/>
      <c r="B5" s="1"/>
      <c r="C5" s="2"/>
      <c r="D5" s="1"/>
      <c r="E5" s="1"/>
      <c r="F5" s="1"/>
      <c r="G5" s="1"/>
      <c r="H5" s="1"/>
      <c r="I5" s="1"/>
      <c r="J5" s="1"/>
      <c r="K5" s="1"/>
      <c r="L5" s="1"/>
      <c r="M5" s="1"/>
      <c r="N5" s="1"/>
      <c r="O5" s="158"/>
    </row>
    <row r="6" spans="1:21" ht="18" x14ac:dyDescent="0.35">
      <c r="A6" s="168"/>
      <c r="B6" s="169" t="s">
        <v>188</v>
      </c>
      <c r="C6" s="170"/>
      <c r="D6" s="170"/>
      <c r="E6" s="170"/>
      <c r="F6" s="170"/>
      <c r="G6" s="170"/>
      <c r="H6" s="170"/>
      <c r="I6" s="170"/>
      <c r="J6" s="170"/>
      <c r="K6" s="206" t="str">
        <f>IF(E41,HYPERLINK(CONCATENATE("mailto:",F108,"?bcc=",F109,"&amp;subject=",F110,"&amp;body=",F111),"E-Mail mit Ergebnis"),"")</f>
        <v/>
      </c>
      <c r="L6" s="170"/>
      <c r="M6" s="170"/>
      <c r="N6" s="1"/>
      <c r="O6" s="158"/>
      <c r="P6" s="3"/>
    </row>
    <row r="7" spans="1:21" ht="6" customHeight="1" x14ac:dyDescent="0.3">
      <c r="A7" s="168"/>
      <c r="B7" s="168"/>
      <c r="C7" s="168"/>
      <c r="D7" s="168"/>
      <c r="E7" s="168"/>
      <c r="F7" s="168"/>
      <c r="G7" s="168"/>
      <c r="H7" s="168"/>
      <c r="I7" s="168"/>
      <c r="J7" s="168"/>
      <c r="K7" s="207"/>
      <c r="L7" s="168"/>
      <c r="M7" s="170"/>
      <c r="N7" s="1"/>
      <c r="O7" s="158"/>
      <c r="P7" s="3"/>
    </row>
    <row r="8" spans="1:21" ht="15.6" x14ac:dyDescent="0.3">
      <c r="A8" s="168"/>
      <c r="B8" s="168"/>
      <c r="C8" s="168"/>
      <c r="D8" s="171" t="s">
        <v>176</v>
      </c>
      <c r="E8" s="172" t="str">
        <f>IF(E41,MID(C67,1,20),"")</f>
        <v/>
      </c>
      <c r="F8" s="173"/>
      <c r="G8" s="174"/>
      <c r="H8" s="175" t="str">
        <f>IF(E41,CONCATENATE('          Ergebnis          '!C72,"; ",'          Ergebnis          '!C73," Uhr"),"")</f>
        <v/>
      </c>
      <c r="I8" s="168"/>
      <c r="J8" s="168"/>
      <c r="K8" s="207"/>
      <c r="L8" s="168"/>
      <c r="M8" s="170"/>
      <c r="N8" s="1"/>
      <c r="O8" s="158"/>
      <c r="P8" s="3"/>
    </row>
    <row r="9" spans="1:21" s="4" customFormat="1" ht="6" customHeight="1" x14ac:dyDescent="0.3">
      <c r="A9" s="176"/>
      <c r="B9" s="176"/>
      <c r="C9" s="176"/>
      <c r="D9" s="176"/>
      <c r="E9" s="176"/>
      <c r="F9" s="176"/>
      <c r="G9" s="176"/>
      <c r="H9" s="176"/>
      <c r="I9" s="176"/>
      <c r="J9" s="176"/>
      <c r="K9" s="176"/>
      <c r="L9" s="176"/>
      <c r="M9" s="176"/>
      <c r="N9" s="176"/>
      <c r="O9" s="177"/>
      <c r="U9" s="147"/>
    </row>
    <row r="10" spans="1:21" s="4" customFormat="1" ht="15.6" x14ac:dyDescent="0.3">
      <c r="A10" s="176"/>
      <c r="B10" s="178" t="s">
        <v>177</v>
      </c>
      <c r="C10" s="173"/>
      <c r="D10" s="173"/>
      <c r="E10" s="174"/>
      <c r="F10" s="173"/>
      <c r="G10" s="173"/>
      <c r="H10" s="173"/>
      <c r="I10" s="173"/>
      <c r="J10" s="173"/>
      <c r="K10" s="173"/>
      <c r="L10" s="173"/>
      <c r="M10" s="170"/>
      <c r="N10" s="176"/>
      <c r="O10" s="200" t="str">
        <f>IF(E41,"","Die Auswertung wird erst angezeigt, wenn die Startseite ausgefüllt, alle Sätze bearbeitet und der Test beendet (Button) wurden.")</f>
        <v>Die Auswertung wird erst angezeigt, wenn die Startseite ausgefüllt, alle Sätze bearbeitet und der Test beendet (Button) wurden.</v>
      </c>
      <c r="U10" s="147"/>
    </row>
    <row r="11" spans="1:21" s="4" customFormat="1" ht="6" customHeight="1" thickBot="1" x14ac:dyDescent="0.35">
      <c r="A11" s="176"/>
      <c r="B11" s="173"/>
      <c r="C11" s="173"/>
      <c r="D11" s="173"/>
      <c r="E11" s="173"/>
      <c r="F11" s="173"/>
      <c r="G11" s="173"/>
      <c r="H11" s="173"/>
      <c r="I11" s="173"/>
      <c r="J11" s="173"/>
      <c r="K11" s="173"/>
      <c r="L11" s="173"/>
      <c r="M11" s="176"/>
      <c r="N11" s="176"/>
      <c r="O11" s="177"/>
      <c r="U11" s="147"/>
    </row>
    <row r="12" spans="1:21" ht="14.4" customHeight="1" x14ac:dyDescent="0.3">
      <c r="A12" s="1"/>
      <c r="B12" s="168"/>
      <c r="C12" s="189" t="s">
        <v>156</v>
      </c>
      <c r="D12" s="190"/>
      <c r="E12" s="190" t="s">
        <v>262</v>
      </c>
      <c r="F12" s="190"/>
      <c r="G12" s="190"/>
      <c r="H12" s="190"/>
      <c r="I12" s="190"/>
      <c r="J12" s="189" t="str">
        <f>IF($E$41,S12,"")</f>
        <v/>
      </c>
      <c r="K12" s="189" t="str">
        <f>IF($E$41,T12,"")</f>
        <v/>
      </c>
      <c r="L12" s="191" t="str">
        <f>N48</f>
        <v>unsicher</v>
      </c>
      <c r="M12" s="192"/>
      <c r="N12" s="211" t="str">
        <f>N66</f>
        <v>Insgesamt: unsicher</v>
      </c>
      <c r="O12" s="158"/>
      <c r="Q12" s="187"/>
      <c r="S12" s="143">
        <f>H48</f>
        <v>0</v>
      </c>
      <c r="T12" s="5" t="s">
        <v>182</v>
      </c>
      <c r="U12" t="str">
        <f>IF(E41,M48,"")</f>
        <v/>
      </c>
    </row>
    <row r="13" spans="1:21" x14ac:dyDescent="0.3">
      <c r="A13" s="1"/>
      <c r="B13" s="168"/>
      <c r="C13" s="7" t="s">
        <v>157</v>
      </c>
      <c r="D13" s="8"/>
      <c r="E13" s="8" t="s">
        <v>263</v>
      </c>
      <c r="F13" s="8"/>
      <c r="G13" s="8"/>
      <c r="H13" s="8"/>
      <c r="I13" s="8"/>
      <c r="J13" s="7" t="str">
        <f>IF($E$41,S13,"")</f>
        <v/>
      </c>
      <c r="K13" s="7" t="str">
        <f t="shared" ref="K13:K14" si="0">IF($E$41,T13,"")</f>
        <v/>
      </c>
      <c r="L13" s="180" t="str">
        <f>N49</f>
        <v>unsicher</v>
      </c>
      <c r="M13" s="179"/>
      <c r="N13" s="212"/>
      <c r="O13" s="158"/>
      <c r="Q13" s="187"/>
      <c r="S13" s="143">
        <f>H49</f>
        <v>0</v>
      </c>
      <c r="T13" s="7" t="s">
        <v>182</v>
      </c>
      <c r="U13" t="str">
        <f>IF(E41,M49,"")</f>
        <v/>
      </c>
    </row>
    <row r="14" spans="1:21" x14ac:dyDescent="0.3">
      <c r="A14" s="1"/>
      <c r="B14" s="168"/>
      <c r="C14" s="7" t="s">
        <v>158</v>
      </c>
      <c r="D14" s="8"/>
      <c r="E14" s="8" t="s">
        <v>264</v>
      </c>
      <c r="F14" s="8"/>
      <c r="G14" s="8"/>
      <c r="H14" s="8"/>
      <c r="I14" s="8"/>
      <c r="J14" s="7" t="str">
        <f>IF($E$41,S14,"")</f>
        <v/>
      </c>
      <c r="K14" s="7" t="str">
        <f t="shared" si="0"/>
        <v/>
      </c>
      <c r="L14" s="180" t="str">
        <f>N50</f>
        <v>unsicher</v>
      </c>
      <c r="M14" s="179"/>
      <c r="N14" s="212"/>
      <c r="O14" s="158"/>
      <c r="Q14" s="187"/>
      <c r="S14" s="143">
        <f>H50</f>
        <v>0</v>
      </c>
      <c r="T14" s="7" t="s">
        <v>182</v>
      </c>
      <c r="U14" t="str">
        <f>IF(E41,M50,"")</f>
        <v/>
      </c>
    </row>
    <row r="15" spans="1:21" ht="6" customHeight="1" x14ac:dyDescent="0.3">
      <c r="A15" s="1"/>
      <c r="B15" s="168"/>
      <c r="C15" s="9"/>
      <c r="D15" s="9"/>
      <c r="E15" s="9"/>
      <c r="F15" s="9"/>
      <c r="G15" s="9"/>
      <c r="H15" s="9"/>
      <c r="I15" s="9"/>
      <c r="J15" s="10"/>
      <c r="K15" s="10"/>
      <c r="L15" s="145"/>
      <c r="M15" s="179"/>
      <c r="N15" s="212"/>
      <c r="O15" s="158"/>
      <c r="Q15" s="187"/>
      <c r="S15" s="143"/>
      <c r="T15" s="10"/>
      <c r="U15"/>
    </row>
    <row r="16" spans="1:21" x14ac:dyDescent="0.3">
      <c r="A16" s="1"/>
      <c r="B16" s="168"/>
      <c r="C16" s="193" t="s">
        <v>178</v>
      </c>
      <c r="D16" s="8"/>
      <c r="E16" s="6"/>
      <c r="F16" s="6"/>
      <c r="G16" s="6"/>
      <c r="H16" s="6"/>
      <c r="I16" s="6"/>
      <c r="J16" s="7"/>
      <c r="K16" s="7"/>
      <c r="L16" s="144"/>
      <c r="M16" s="179"/>
      <c r="N16" s="212"/>
      <c r="O16" s="158"/>
      <c r="Q16" s="187"/>
      <c r="S16" s="143"/>
      <c r="T16" s="7"/>
      <c r="U16"/>
    </row>
    <row r="17" spans="1:21" x14ac:dyDescent="0.3">
      <c r="A17" s="1"/>
      <c r="B17" s="168"/>
      <c r="C17" s="7" t="s">
        <v>189</v>
      </c>
      <c r="D17" s="8"/>
      <c r="E17" s="8" t="s">
        <v>265</v>
      </c>
      <c r="F17" s="8"/>
      <c r="G17" s="8"/>
      <c r="H17" s="8"/>
      <c r="I17" s="8"/>
      <c r="J17" s="7" t="str">
        <f>IF($E$41,S17,"")</f>
        <v/>
      </c>
      <c r="K17" s="7" t="str">
        <f t="shared" ref="K17:K20" si="1">IF($E$41,T17,"")</f>
        <v/>
      </c>
      <c r="L17" s="180" t="str">
        <f>N52</f>
        <v>unsicher</v>
      </c>
      <c r="M17" s="179"/>
      <c r="N17" s="212"/>
      <c r="O17" s="158"/>
      <c r="Q17" s="187"/>
      <c r="S17" s="143">
        <f>H52</f>
        <v>0</v>
      </c>
      <c r="T17" s="7" t="s">
        <v>184</v>
      </c>
      <c r="U17" t="str">
        <f>IF(E41,M52,"")</f>
        <v/>
      </c>
    </row>
    <row r="18" spans="1:21" x14ac:dyDescent="0.3">
      <c r="A18" s="1"/>
      <c r="B18" s="168"/>
      <c r="C18" s="7" t="s">
        <v>190</v>
      </c>
      <c r="D18" s="8"/>
      <c r="E18" s="8" t="s">
        <v>266</v>
      </c>
      <c r="F18" s="8"/>
      <c r="G18" s="8"/>
      <c r="H18" s="8"/>
      <c r="I18" s="8"/>
      <c r="J18" s="7" t="str">
        <f>IF($E$41,S18,"")</f>
        <v/>
      </c>
      <c r="K18" s="7" t="str">
        <f t="shared" si="1"/>
        <v/>
      </c>
      <c r="L18" s="180" t="str">
        <f>N53</f>
        <v>unsicher</v>
      </c>
      <c r="M18" s="179"/>
      <c r="N18" s="212"/>
      <c r="O18" s="158"/>
      <c r="Q18" s="187"/>
      <c r="S18" s="143">
        <f>H53</f>
        <v>0</v>
      </c>
      <c r="T18" s="7" t="s">
        <v>184</v>
      </c>
      <c r="U18" t="str">
        <f>IF(E41,M53,"")</f>
        <v/>
      </c>
    </row>
    <row r="19" spans="1:21" x14ac:dyDescent="0.3">
      <c r="A19" s="1"/>
      <c r="B19" s="168"/>
      <c r="C19" s="7" t="s">
        <v>191</v>
      </c>
      <c r="D19" s="8"/>
      <c r="E19" s="8" t="s">
        <v>267</v>
      </c>
      <c r="F19" s="8"/>
      <c r="G19" s="8"/>
      <c r="H19" s="8"/>
      <c r="I19" s="8"/>
      <c r="J19" s="7" t="str">
        <f>IF($E$41,S19,"")</f>
        <v/>
      </c>
      <c r="K19" s="7" t="str">
        <f t="shared" si="1"/>
        <v/>
      </c>
      <c r="L19" s="180" t="str">
        <f>N54</f>
        <v>unsicher</v>
      </c>
      <c r="M19" s="179"/>
      <c r="N19" s="212"/>
      <c r="O19" s="158"/>
      <c r="Q19" s="187"/>
      <c r="S19" s="143">
        <f>H54</f>
        <v>0</v>
      </c>
      <c r="T19" s="7" t="s">
        <v>184</v>
      </c>
      <c r="U19" t="str">
        <f>IF(E41,M54,"")</f>
        <v/>
      </c>
    </row>
    <row r="20" spans="1:21" x14ac:dyDescent="0.3">
      <c r="A20" s="1"/>
      <c r="B20" s="168"/>
      <c r="C20" s="7" t="s">
        <v>192</v>
      </c>
      <c r="D20" s="8"/>
      <c r="E20" s="8" t="s">
        <v>268</v>
      </c>
      <c r="F20" s="8"/>
      <c r="G20" s="8"/>
      <c r="H20" s="8"/>
      <c r="I20" s="8"/>
      <c r="J20" s="7" t="str">
        <f>IF($E$41,S20,"")</f>
        <v/>
      </c>
      <c r="K20" s="7" t="str">
        <f t="shared" si="1"/>
        <v/>
      </c>
      <c r="L20" s="180" t="str">
        <f>N55</f>
        <v>unsicher</v>
      </c>
      <c r="M20" s="179"/>
      <c r="N20" s="212"/>
      <c r="O20" s="158"/>
      <c r="Q20" s="187"/>
      <c r="R20" s="11"/>
      <c r="S20" s="143">
        <f>H55</f>
        <v>0</v>
      </c>
      <c r="T20" s="7" t="s">
        <v>184</v>
      </c>
      <c r="U20" t="str">
        <f>IF(E41,M55,"")</f>
        <v/>
      </c>
    </row>
    <row r="21" spans="1:21" ht="6" customHeight="1" x14ac:dyDescent="0.3">
      <c r="A21" s="1"/>
      <c r="B21" s="168"/>
      <c r="C21" s="8"/>
      <c r="D21" s="8"/>
      <c r="E21" s="9"/>
      <c r="F21" s="9"/>
      <c r="G21" s="9"/>
      <c r="H21" s="9"/>
      <c r="I21" s="9"/>
      <c r="J21" s="7"/>
      <c r="K21" s="7"/>
      <c r="L21" s="145"/>
      <c r="M21" s="179"/>
      <c r="N21" s="212"/>
      <c r="O21" s="158"/>
      <c r="Q21" s="187"/>
      <c r="S21" s="143"/>
      <c r="T21" s="7"/>
      <c r="U21"/>
    </row>
    <row r="22" spans="1:21" x14ac:dyDescent="0.3">
      <c r="A22" s="1"/>
      <c r="B22" s="168"/>
      <c r="C22" s="5" t="s">
        <v>235</v>
      </c>
      <c r="D22" s="6"/>
      <c r="E22" s="6" t="s">
        <v>269</v>
      </c>
      <c r="F22" s="6"/>
      <c r="G22" s="6"/>
      <c r="H22" s="6"/>
      <c r="I22" s="6"/>
      <c r="J22" s="5" t="str">
        <f>IF($E$41,S22,"")</f>
        <v/>
      </c>
      <c r="K22" s="5" t="str">
        <f t="shared" ref="K22:K23" si="2">IF($E$41,T22,"")</f>
        <v/>
      </c>
      <c r="L22" s="144" t="str">
        <f>N57</f>
        <v>eher unsicher</v>
      </c>
      <c r="M22" s="179"/>
      <c r="N22" s="212"/>
      <c r="O22" s="158"/>
      <c r="Q22" s="187"/>
      <c r="S22" s="143">
        <f>H57</f>
        <v>0</v>
      </c>
      <c r="T22" s="5" t="s">
        <v>236</v>
      </c>
      <c r="U22" t="str">
        <f>IF(E41,M57,"")</f>
        <v/>
      </c>
    </row>
    <row r="23" spans="1:21" x14ac:dyDescent="0.3">
      <c r="A23" s="1"/>
      <c r="B23" s="168"/>
      <c r="C23" s="7" t="s">
        <v>220</v>
      </c>
      <c r="D23" s="8"/>
      <c r="E23" s="8" t="s">
        <v>270</v>
      </c>
      <c r="F23" s="8"/>
      <c r="G23" s="8"/>
      <c r="H23" s="8"/>
      <c r="I23" s="8"/>
      <c r="J23" s="7" t="str">
        <f>IF($E$41,S23,"")</f>
        <v/>
      </c>
      <c r="K23" s="7" t="str">
        <f t="shared" si="2"/>
        <v/>
      </c>
      <c r="L23" s="180" t="str">
        <f>N60</f>
        <v>eher unsicher</v>
      </c>
      <c r="M23" s="179"/>
      <c r="N23" s="212"/>
      <c r="O23" s="158"/>
      <c r="Q23" s="187"/>
      <c r="S23" s="143">
        <f>H60</f>
        <v>0</v>
      </c>
      <c r="T23" s="7" t="s">
        <v>236</v>
      </c>
      <c r="U23" t="str">
        <f>IF(E41,M60,"")</f>
        <v/>
      </c>
    </row>
    <row r="24" spans="1:21" ht="6" customHeight="1" x14ac:dyDescent="0.3">
      <c r="A24" s="1"/>
      <c r="B24" s="168"/>
      <c r="C24" s="10"/>
      <c r="D24" s="9"/>
      <c r="E24" s="9"/>
      <c r="F24" s="9"/>
      <c r="G24" s="9"/>
      <c r="H24" s="9"/>
      <c r="I24" s="9"/>
      <c r="J24" s="10"/>
      <c r="K24" s="10"/>
      <c r="L24" s="145"/>
      <c r="M24" s="179"/>
      <c r="N24" s="212"/>
      <c r="O24" s="158"/>
      <c r="Q24" s="187"/>
      <c r="S24" s="143"/>
      <c r="T24" s="10"/>
      <c r="U24"/>
    </row>
    <row r="25" spans="1:21" x14ac:dyDescent="0.3">
      <c r="A25" s="1"/>
      <c r="B25" s="168"/>
      <c r="C25" s="7" t="s">
        <v>155</v>
      </c>
      <c r="D25" s="8"/>
      <c r="E25" s="6" t="s">
        <v>271</v>
      </c>
      <c r="F25" s="6"/>
      <c r="G25" s="6"/>
      <c r="H25" s="6"/>
      <c r="I25" s="6"/>
      <c r="J25" s="7" t="str">
        <f>IF($E$41,S25,"")</f>
        <v/>
      </c>
      <c r="K25" s="7" t="str">
        <f t="shared" ref="K25:K26" si="3">IF($E$41,T25,"")</f>
        <v/>
      </c>
      <c r="L25" s="144" t="str">
        <f>N44</f>
        <v>unsicher</v>
      </c>
      <c r="M25" s="179"/>
      <c r="N25" s="212"/>
      <c r="O25" s="158"/>
      <c r="Q25" s="187"/>
      <c r="S25" s="143">
        <f>H44</f>
        <v>0</v>
      </c>
      <c r="T25" s="7" t="s">
        <v>183</v>
      </c>
      <c r="U25" t="str">
        <f>IF(E41,M44,"")</f>
        <v/>
      </c>
    </row>
    <row r="26" spans="1:21" ht="15" thickBot="1" x14ac:dyDescent="0.35">
      <c r="A26" s="1"/>
      <c r="B26" s="168"/>
      <c r="C26" s="194" t="s">
        <v>180</v>
      </c>
      <c r="D26" s="195"/>
      <c r="E26" s="195" t="s">
        <v>275</v>
      </c>
      <c r="F26" s="195"/>
      <c r="G26" s="195"/>
      <c r="H26" s="195"/>
      <c r="I26" s="195"/>
      <c r="J26" s="194" t="str">
        <f>IF($E$41,S26,"")</f>
        <v/>
      </c>
      <c r="K26" s="194" t="str">
        <f t="shared" si="3"/>
        <v/>
      </c>
      <c r="L26" s="196" t="str">
        <f>N45</f>
        <v>eher unsicher</v>
      </c>
      <c r="M26" s="197"/>
      <c r="N26" s="213"/>
      <c r="O26" s="158"/>
      <c r="Q26" s="187"/>
      <c r="S26" s="143">
        <f>H45</f>
        <v>0</v>
      </c>
      <c r="T26" s="7" t="s">
        <v>185</v>
      </c>
      <c r="U26" t="str">
        <f>IF(E41,M45,"")</f>
        <v/>
      </c>
    </row>
    <row r="27" spans="1:21" s="4" customFormat="1" ht="6" customHeight="1" x14ac:dyDescent="0.3">
      <c r="A27" s="176"/>
      <c r="B27" s="173"/>
      <c r="C27" s="8"/>
      <c r="D27" s="8"/>
      <c r="E27" s="8"/>
      <c r="F27" s="8"/>
      <c r="G27" s="8"/>
      <c r="H27" s="8"/>
      <c r="I27" s="8"/>
      <c r="J27" s="7"/>
      <c r="K27" s="7"/>
      <c r="L27" s="180"/>
      <c r="M27" s="179"/>
      <c r="N27" s="188"/>
      <c r="O27" s="177"/>
      <c r="Q27" s="187"/>
      <c r="S27" s="143"/>
      <c r="T27" s="5"/>
    </row>
    <row r="28" spans="1:21" s="4" customFormat="1" ht="15.6" x14ac:dyDescent="0.3">
      <c r="A28" s="176"/>
      <c r="B28" s="178" t="s">
        <v>160</v>
      </c>
      <c r="C28" s="8"/>
      <c r="D28" s="8"/>
      <c r="E28" s="8"/>
      <c r="F28" s="8"/>
      <c r="G28" s="8"/>
      <c r="H28" s="8"/>
      <c r="I28" s="8"/>
      <c r="J28" s="7"/>
      <c r="K28" s="7"/>
      <c r="L28" s="180"/>
      <c r="M28" s="179"/>
      <c r="N28" s="188"/>
      <c r="O28" s="177"/>
      <c r="Q28" s="187"/>
      <c r="S28" s="143"/>
      <c r="T28" s="7"/>
    </row>
    <row r="29" spans="1:21" s="4" customFormat="1" ht="6" customHeight="1" thickBot="1" x14ac:dyDescent="0.35">
      <c r="A29" s="176"/>
      <c r="B29" s="173"/>
      <c r="C29" s="8"/>
      <c r="D29" s="8"/>
      <c r="E29" s="8"/>
      <c r="F29" s="8"/>
      <c r="G29" s="8"/>
      <c r="H29" s="8"/>
      <c r="I29" s="8"/>
      <c r="J29" s="7"/>
      <c r="K29" s="7"/>
      <c r="L29" s="180"/>
      <c r="M29" s="179"/>
      <c r="N29" s="188"/>
      <c r="O29" s="177"/>
      <c r="Q29" s="187"/>
      <c r="S29" s="143"/>
      <c r="T29" s="10"/>
    </row>
    <row r="30" spans="1:21" x14ac:dyDescent="0.3">
      <c r="A30" s="1"/>
      <c r="B30" s="168"/>
      <c r="C30" s="189" t="s">
        <v>179</v>
      </c>
      <c r="D30" s="190"/>
      <c r="E30" s="190" t="s">
        <v>272</v>
      </c>
      <c r="F30" s="190"/>
      <c r="G30" s="190"/>
      <c r="H30" s="190"/>
      <c r="I30" s="190"/>
      <c r="J30" s="189" t="str">
        <f>IF($E$41,S30,"")</f>
        <v/>
      </c>
      <c r="K30" s="189" t="str">
        <f t="shared" ref="K30:K32" si="4">IF($E$41,T30,"")</f>
        <v/>
      </c>
      <c r="L30" s="214" t="str">
        <f>IF($E$41=1,"Da die Testsätze schon in Kleinschreibung präsentiert wurden, können hier nur die Fehler interpretiert werden.","")</f>
        <v/>
      </c>
      <c r="M30" s="214"/>
      <c r="N30" s="214"/>
      <c r="O30" s="158"/>
      <c r="Q30" s="187"/>
      <c r="S30" s="143">
        <f>H62</f>
        <v>7</v>
      </c>
      <c r="T30" s="7" t="s">
        <v>186</v>
      </c>
      <c r="U30"/>
    </row>
    <row r="31" spans="1:21" x14ac:dyDescent="0.3">
      <c r="A31" s="1"/>
      <c r="B31" s="168"/>
      <c r="C31" s="7" t="s">
        <v>161</v>
      </c>
      <c r="D31" s="8"/>
      <c r="E31" s="8" t="s">
        <v>273</v>
      </c>
      <c r="F31" s="8"/>
      <c r="G31" s="8"/>
      <c r="H31" s="8"/>
      <c r="I31" s="8"/>
      <c r="J31" s="7" t="str">
        <f>IF($E$41,S31,"")</f>
        <v/>
      </c>
      <c r="K31" s="7" t="str">
        <f t="shared" si="4"/>
        <v/>
      </c>
      <c r="L31" s="215"/>
      <c r="M31" s="215"/>
      <c r="N31" s="215"/>
      <c r="O31" s="158"/>
      <c r="Q31" s="187"/>
      <c r="S31" s="143">
        <f>H63</f>
        <v>3</v>
      </c>
      <c r="T31" s="7" t="s">
        <v>187</v>
      </c>
      <c r="U31"/>
    </row>
    <row r="32" spans="1:21" ht="15" thickBot="1" x14ac:dyDescent="0.35">
      <c r="A32" s="1"/>
      <c r="B32" s="168"/>
      <c r="C32" s="194" t="s">
        <v>181</v>
      </c>
      <c r="D32" s="195"/>
      <c r="E32" s="195" t="s">
        <v>274</v>
      </c>
      <c r="F32" s="195"/>
      <c r="G32" s="195"/>
      <c r="H32" s="195"/>
      <c r="I32" s="195"/>
      <c r="J32" s="194" t="str">
        <f>IF($E$41,S32,"")</f>
        <v/>
      </c>
      <c r="K32" s="194" t="str">
        <f t="shared" si="4"/>
        <v/>
      </c>
      <c r="L32" s="216"/>
      <c r="M32" s="216"/>
      <c r="N32" s="216"/>
      <c r="O32" s="158"/>
      <c r="Q32" s="187"/>
      <c r="S32" s="143">
        <f>H64</f>
        <v>124</v>
      </c>
      <c r="T32" s="10" t="s">
        <v>205</v>
      </c>
      <c r="U32"/>
    </row>
    <row r="33" spans="1:27" s="4" customFormat="1" ht="6" customHeight="1" x14ac:dyDescent="0.3">
      <c r="A33" s="176"/>
      <c r="B33" s="173"/>
      <c r="C33" s="173"/>
      <c r="D33" s="173"/>
      <c r="E33" s="173"/>
      <c r="F33" s="173"/>
      <c r="G33" s="173"/>
      <c r="H33" s="173"/>
      <c r="I33" s="173"/>
      <c r="J33" s="173"/>
      <c r="K33" s="173"/>
      <c r="L33" s="180"/>
      <c r="M33" s="179"/>
      <c r="N33" s="176"/>
      <c r="O33" s="177"/>
      <c r="S33" s="143"/>
    </row>
    <row r="34" spans="1:27" s="4" customFormat="1" ht="6" customHeight="1" x14ac:dyDescent="0.3">
      <c r="A34" s="176"/>
      <c r="B34" s="173"/>
      <c r="C34" s="173"/>
      <c r="D34" s="181"/>
      <c r="E34" s="181"/>
      <c r="F34" s="181"/>
      <c r="G34" s="181"/>
      <c r="H34" s="181"/>
      <c r="I34" s="181"/>
      <c r="J34" s="181"/>
      <c r="K34" s="181"/>
      <c r="L34" s="181"/>
      <c r="M34" s="179"/>
      <c r="N34" s="176"/>
      <c r="O34" s="177"/>
      <c r="S34" s="143"/>
    </row>
    <row r="35" spans="1:27" s="4" customFormat="1" ht="22.8" customHeight="1" x14ac:dyDescent="0.3">
      <c r="A35" s="176"/>
      <c r="B35" s="208"/>
      <c r="C35" s="209"/>
      <c r="D35" s="209"/>
      <c r="E35" s="210" t="s">
        <v>260</v>
      </c>
      <c r="F35" s="210"/>
      <c r="G35" s="210"/>
      <c r="H35" s="210"/>
      <c r="I35" s="210"/>
      <c r="J35" s="210"/>
      <c r="K35" s="155"/>
      <c r="L35" s="155"/>
      <c r="M35" s="156"/>
      <c r="N35" s="157"/>
      <c r="O35" s="177"/>
      <c r="S35" s="143"/>
      <c r="U35" s="4" t="str">
        <f>IF(E41,M66,"")</f>
        <v/>
      </c>
    </row>
    <row r="36" spans="1:27" s="4" customFormat="1" ht="15.75" customHeight="1" thickBot="1" x14ac:dyDescent="0.35">
      <c r="A36" s="182"/>
      <c r="B36" s="182"/>
      <c r="C36" s="182"/>
      <c r="D36" s="182"/>
      <c r="E36" s="183"/>
      <c r="F36" s="183"/>
      <c r="G36" s="183"/>
      <c r="H36" s="183"/>
      <c r="I36" s="183"/>
      <c r="J36" s="183"/>
      <c r="K36" s="184"/>
      <c r="L36" s="182"/>
      <c r="M36" s="182"/>
      <c r="N36" s="182"/>
      <c r="O36" s="185"/>
    </row>
    <row r="37" spans="1:27" s="4" customFormat="1" ht="15.6" x14ac:dyDescent="0.3"/>
    <row r="38" spans="1:27" hidden="1" x14ac:dyDescent="0.3">
      <c r="D38" s="142" t="s">
        <v>255</v>
      </c>
      <c r="E38">
        <f>IF('           Start            '!$M$24=5,1,0)</f>
        <v>0</v>
      </c>
      <c r="U38"/>
    </row>
    <row r="39" spans="1:27" hidden="1" x14ac:dyDescent="0.3">
      <c r="D39" s="142" t="s">
        <v>256</v>
      </c>
      <c r="E39">
        <f>'            Test            '!FA74</f>
        <v>0</v>
      </c>
      <c r="U39"/>
    </row>
    <row r="40" spans="1:27" hidden="1" x14ac:dyDescent="0.3">
      <c r="D40" s="142"/>
      <c r="E40" s="60"/>
    </row>
    <row r="41" spans="1:27" ht="15" hidden="1" thickBot="1" x14ac:dyDescent="0.35">
      <c r="D41" s="142" t="s">
        <v>257</v>
      </c>
      <c r="E41">
        <f>IF(AND(E38=1,E39=1),1,0)</f>
        <v>0</v>
      </c>
    </row>
    <row r="42" spans="1:27" ht="21.6" hidden="1" thickTop="1" x14ac:dyDescent="0.4">
      <c r="A42" s="71" t="s">
        <v>206</v>
      </c>
      <c r="B42" s="72"/>
      <c r="C42" s="72"/>
      <c r="D42" s="72"/>
      <c r="E42" s="72"/>
      <c r="F42" s="72"/>
      <c r="G42" s="72"/>
      <c r="H42" s="72"/>
      <c r="I42" s="72"/>
      <c r="J42" s="72"/>
      <c r="K42" s="72"/>
      <c r="L42" s="72"/>
      <c r="M42" s="72"/>
      <c r="N42" s="72"/>
      <c r="O42" s="72"/>
      <c r="P42" s="72"/>
      <c r="Q42" s="72"/>
      <c r="R42" s="72"/>
      <c r="S42" s="73"/>
      <c r="T42" s="53"/>
      <c r="U42" s="149"/>
      <c r="V42" s="53"/>
      <c r="W42" s="53"/>
      <c r="X42" s="53"/>
      <c r="Y42" s="53"/>
      <c r="Z42" s="53"/>
      <c r="AA42" s="53"/>
    </row>
    <row r="43" spans="1:27" hidden="1" x14ac:dyDescent="0.3">
      <c r="A43" s="74" t="s">
        <v>207</v>
      </c>
      <c r="B43" s="60"/>
      <c r="C43" s="60"/>
      <c r="D43" s="60"/>
      <c r="E43" s="60"/>
      <c r="F43" s="60"/>
      <c r="G43" s="60"/>
      <c r="H43" s="60"/>
      <c r="I43" s="60"/>
      <c r="J43" s="60"/>
      <c r="K43" s="60"/>
      <c r="L43" s="60"/>
      <c r="M43" s="60" t="s">
        <v>208</v>
      </c>
      <c r="N43" s="60"/>
      <c r="O43" s="60"/>
      <c r="P43" s="60"/>
      <c r="Q43" s="60"/>
      <c r="R43" s="60"/>
      <c r="S43" s="61"/>
      <c r="T43" s="39"/>
      <c r="U43" s="150"/>
      <c r="V43" s="39"/>
      <c r="W43" s="39"/>
      <c r="X43" s="39"/>
      <c r="Y43" s="39"/>
      <c r="Z43" s="39"/>
      <c r="AA43" s="39"/>
    </row>
    <row r="44" spans="1:27" hidden="1" x14ac:dyDescent="0.3">
      <c r="A44" s="74"/>
      <c r="B44" s="60" t="s">
        <v>155</v>
      </c>
      <c r="C44" s="60"/>
      <c r="D44" s="60"/>
      <c r="E44" s="60"/>
      <c r="F44" s="60"/>
      <c r="G44" s="60"/>
      <c r="H44" s="60">
        <f>SUM('            Test            '!GK8:GK68)</f>
        <v>0</v>
      </c>
      <c r="I44" s="60" t="s">
        <v>209</v>
      </c>
      <c r="J44" s="60">
        <v>16</v>
      </c>
      <c r="K44" s="60"/>
      <c r="L44" s="60"/>
      <c r="M44" s="60">
        <f>VLOOKUP($H44,$E$78:$Y$98,J44+1,FALSE)</f>
        <v>0</v>
      </c>
      <c r="N44" s="60" t="str">
        <f>VLOOKUP($M44,$E$101:$F$104,2,FALSE)</f>
        <v>unsicher</v>
      </c>
      <c r="O44" s="60"/>
      <c r="P44" s="60"/>
      <c r="Q44" s="60"/>
      <c r="R44" s="60"/>
      <c r="S44" s="61"/>
      <c r="T44" s="39"/>
      <c r="U44" s="150"/>
      <c r="V44" s="39"/>
      <c r="W44" s="39"/>
      <c r="X44" s="39"/>
      <c r="Y44" s="39"/>
      <c r="Z44" s="39"/>
      <c r="AA44" s="39"/>
    </row>
    <row r="45" spans="1:27" hidden="1" x14ac:dyDescent="0.3">
      <c r="A45" s="74"/>
      <c r="B45" s="60" t="s">
        <v>210</v>
      </c>
      <c r="C45" s="60"/>
      <c r="D45" s="60"/>
      <c r="E45" s="60"/>
      <c r="F45" s="60"/>
      <c r="G45" s="60"/>
      <c r="H45" s="60">
        <f>'            Test            '!GN48</f>
        <v>0</v>
      </c>
      <c r="I45" s="60" t="s">
        <v>209</v>
      </c>
      <c r="J45" s="60">
        <v>1</v>
      </c>
      <c r="K45" s="60"/>
      <c r="L45" s="60"/>
      <c r="M45" s="60">
        <f>VLOOKUP($H45,$E$78:$Y$98,J45+1,FALSE)</f>
        <v>1</v>
      </c>
      <c r="N45" s="60" t="str">
        <f>VLOOKUP($M45,$E$101:$F$104,2,FALSE)</f>
        <v>eher unsicher</v>
      </c>
      <c r="O45" s="60"/>
      <c r="P45" s="60"/>
      <c r="Q45" s="60"/>
      <c r="R45" s="60"/>
      <c r="S45" s="61"/>
      <c r="T45" s="39"/>
      <c r="U45" s="150"/>
      <c r="V45" s="39"/>
      <c r="W45" s="39"/>
      <c r="X45" s="39"/>
      <c r="Y45" s="39"/>
      <c r="Z45" s="39"/>
      <c r="AA45" s="39"/>
    </row>
    <row r="46" spans="1:27" hidden="1" x14ac:dyDescent="0.3">
      <c r="A46" s="74" t="s">
        <v>211</v>
      </c>
      <c r="B46" s="60"/>
      <c r="C46" s="60"/>
      <c r="D46" s="60"/>
      <c r="E46" s="60"/>
      <c r="F46" s="60"/>
      <c r="G46" s="60"/>
      <c r="H46" s="60"/>
      <c r="I46" s="60"/>
      <c r="J46" s="60"/>
      <c r="K46" s="60"/>
      <c r="L46" s="60"/>
      <c r="M46" s="60"/>
      <c r="N46" s="60"/>
      <c r="O46" s="60"/>
      <c r="P46" s="60"/>
      <c r="Q46" s="60"/>
      <c r="R46" s="60"/>
      <c r="S46" s="61"/>
      <c r="T46" s="39"/>
      <c r="U46" s="150"/>
      <c r="V46" s="39"/>
      <c r="W46" s="39"/>
      <c r="X46" s="39"/>
      <c r="Y46" s="39"/>
      <c r="Z46" s="39"/>
      <c r="AA46" s="39"/>
    </row>
    <row r="47" spans="1:27" hidden="1" x14ac:dyDescent="0.3">
      <c r="A47" s="74"/>
      <c r="B47" s="60" t="s">
        <v>212</v>
      </c>
      <c r="C47" s="60"/>
      <c r="D47" s="60"/>
      <c r="E47" s="60"/>
      <c r="F47" s="60"/>
      <c r="G47" s="60"/>
      <c r="H47" s="60"/>
      <c r="I47" s="60"/>
      <c r="J47" s="60"/>
      <c r="K47" s="60"/>
      <c r="L47" s="60"/>
      <c r="M47" s="60"/>
      <c r="N47" s="60"/>
      <c r="O47" s="60"/>
      <c r="P47" s="60"/>
      <c r="Q47" s="60"/>
      <c r="R47" s="60"/>
      <c r="S47" s="61"/>
      <c r="T47" s="39"/>
      <c r="U47" s="150"/>
      <c r="V47" s="39"/>
      <c r="W47" s="39"/>
      <c r="X47" s="39"/>
      <c r="Y47" s="39"/>
      <c r="Z47" s="39"/>
      <c r="AA47" s="39"/>
    </row>
    <row r="48" spans="1:27" hidden="1" x14ac:dyDescent="0.3">
      <c r="A48" s="74"/>
      <c r="B48" s="60"/>
      <c r="C48" s="60" t="s">
        <v>156</v>
      </c>
      <c r="D48" s="60"/>
      <c r="E48" s="60"/>
      <c r="F48" s="60"/>
      <c r="G48" s="60"/>
      <c r="H48" s="60">
        <f>SUM('            Test            '!GS12,'            Test            '!GM20,'            Test            '!GP36,'            Test            '!GL40,'            Test            '!GO48,'            Test            '!GS56,'            Test            '!GQ60,'            Test            '!GT60)</f>
        <v>0</v>
      </c>
      <c r="I48" s="60" t="s">
        <v>209</v>
      </c>
      <c r="J48" s="60">
        <v>8</v>
      </c>
      <c r="K48" s="60"/>
      <c r="L48" s="60"/>
      <c r="M48" s="60">
        <f>VLOOKUP($H48,$E$78:$Y$98,J48+1,FALSE)</f>
        <v>0</v>
      </c>
      <c r="N48" s="60" t="str">
        <f>VLOOKUP($M48,$E$101:$F$104,2,FALSE)</f>
        <v>unsicher</v>
      </c>
      <c r="O48" s="60"/>
      <c r="P48" s="60"/>
      <c r="Q48" s="60"/>
      <c r="R48" s="60"/>
      <c r="S48" s="61"/>
      <c r="T48" s="39"/>
      <c r="U48" s="150"/>
      <c r="V48" s="39"/>
      <c r="W48" s="39"/>
      <c r="X48" s="39"/>
      <c r="Y48" s="39"/>
      <c r="Z48" s="39"/>
      <c r="AA48" s="39"/>
    </row>
    <row r="49" spans="1:27" hidden="1" x14ac:dyDescent="0.3">
      <c r="A49" s="74"/>
      <c r="B49" s="60"/>
      <c r="C49" s="60" t="s">
        <v>157</v>
      </c>
      <c r="D49" s="60"/>
      <c r="E49" s="60"/>
      <c r="F49" s="60"/>
      <c r="G49" s="60"/>
      <c r="H49" s="60">
        <f>SUM('            Test            '!GO8,'            Test            '!GQ16,'            Test            '!GP24,'            Test            '!GO28,'            Test            '!GO32,'            Test            '!GP40,'            Test            '!GP56,'            Test            '!GN68)</f>
        <v>0</v>
      </c>
      <c r="I49" s="60" t="s">
        <v>209</v>
      </c>
      <c r="J49" s="60">
        <v>8</v>
      </c>
      <c r="K49" s="60"/>
      <c r="L49" s="60"/>
      <c r="M49" s="60">
        <f>VLOOKUP($H49,$E$78:$Y$98,J49+1,FALSE)</f>
        <v>0</v>
      </c>
      <c r="N49" s="60" t="str">
        <f>VLOOKUP($M49,$E$101:$F$104,2,FALSE)</f>
        <v>unsicher</v>
      </c>
      <c r="O49" s="60"/>
      <c r="P49" s="60"/>
      <c r="Q49" s="60"/>
      <c r="R49" s="60"/>
      <c r="S49" s="61"/>
      <c r="T49" s="39"/>
      <c r="U49" s="150"/>
      <c r="V49" s="39"/>
      <c r="W49" s="39"/>
      <c r="X49" s="39"/>
      <c r="Y49" s="39"/>
      <c r="Z49" s="39"/>
      <c r="AA49" s="39"/>
    </row>
    <row r="50" spans="1:27" hidden="1" x14ac:dyDescent="0.3">
      <c r="A50" s="74"/>
      <c r="B50" s="60"/>
      <c r="C50" s="60" t="s">
        <v>158</v>
      </c>
      <c r="D50" s="60"/>
      <c r="E50" s="60"/>
      <c r="F50" s="60"/>
      <c r="G50" s="60"/>
      <c r="H50" s="60">
        <f>SUM('            Test            '!GO12,'            Test            '!GR20,'            Test            '!GV36,'            Test            '!GT44,'            Test            '!GU48,'            Test            '!GQ52,'            Test            '!GN60,'            Test            '!GR64)</f>
        <v>0</v>
      </c>
      <c r="I50" s="60" t="s">
        <v>209</v>
      </c>
      <c r="J50" s="60">
        <v>8</v>
      </c>
      <c r="K50" s="60"/>
      <c r="L50" s="60"/>
      <c r="M50" s="60">
        <f>VLOOKUP($H50,$E$78:$Y$98,J50+1,FALSE)</f>
        <v>0</v>
      </c>
      <c r="N50" s="60" t="str">
        <f>VLOOKUP($M50,$E$101:$F$104,2,FALSE)</f>
        <v>unsicher</v>
      </c>
      <c r="O50" s="60"/>
      <c r="P50" s="60"/>
      <c r="Q50" s="60"/>
      <c r="R50" s="60"/>
      <c r="S50" s="61"/>
      <c r="T50" s="39"/>
      <c r="U50" s="150"/>
      <c r="V50" s="39"/>
      <c r="W50" s="39"/>
      <c r="X50" s="39"/>
      <c r="Y50" s="39"/>
      <c r="Z50" s="39"/>
      <c r="AA50" s="39"/>
    </row>
    <row r="51" spans="1:27" hidden="1" x14ac:dyDescent="0.3">
      <c r="A51" s="74"/>
      <c r="B51" s="60" t="s">
        <v>213</v>
      </c>
      <c r="C51" s="60"/>
      <c r="D51" s="60"/>
      <c r="E51" s="60"/>
      <c r="F51" s="60"/>
      <c r="G51" s="60"/>
      <c r="H51" s="60"/>
      <c r="I51" s="60"/>
      <c r="J51" s="60"/>
      <c r="K51" s="60"/>
      <c r="L51" s="60"/>
      <c r="M51" s="60"/>
      <c r="N51" s="60"/>
      <c r="O51" s="60"/>
      <c r="P51" s="60"/>
      <c r="Q51" s="60"/>
      <c r="R51" s="60"/>
      <c r="S51" s="61"/>
      <c r="T51" s="39"/>
      <c r="U51" s="150"/>
      <c r="V51" s="39"/>
      <c r="W51" s="39"/>
      <c r="X51" s="39"/>
      <c r="Y51" s="39"/>
      <c r="Z51" s="39"/>
      <c r="AA51" s="39"/>
    </row>
    <row r="52" spans="1:27" hidden="1" x14ac:dyDescent="0.3">
      <c r="A52" s="74"/>
      <c r="B52" s="60"/>
      <c r="C52" s="60" t="s">
        <v>214</v>
      </c>
      <c r="D52" s="60"/>
      <c r="E52" s="60"/>
      <c r="F52" s="60"/>
      <c r="G52" s="60"/>
      <c r="H52" s="60">
        <f>SUM('            Test            '!GQ16,'            Test            '!GP40,'            Test            '!GT44,'            Test            '!GR64)</f>
        <v>0</v>
      </c>
      <c r="I52" s="60" t="s">
        <v>209</v>
      </c>
      <c r="J52" s="60">
        <v>4</v>
      </c>
      <c r="K52" s="60"/>
      <c r="L52" s="60"/>
      <c r="M52" s="60">
        <f>VLOOKUP($H52,$E$78:$Y$98,J52+1,FALSE)</f>
        <v>0</v>
      </c>
      <c r="N52" s="60" t="str">
        <f>VLOOKUP($M52,$E$101:$F$104,2,FALSE)</f>
        <v>unsicher</v>
      </c>
      <c r="O52" s="60"/>
      <c r="P52" s="60"/>
      <c r="Q52" s="60"/>
      <c r="R52" s="60"/>
      <c r="S52" s="61"/>
      <c r="T52" s="39"/>
      <c r="U52" s="150"/>
      <c r="V52" s="39"/>
      <c r="W52" s="39"/>
      <c r="X52" s="39"/>
      <c r="Y52" s="39"/>
      <c r="Z52" s="39"/>
      <c r="AA52" s="39"/>
    </row>
    <row r="53" spans="1:27" hidden="1" x14ac:dyDescent="0.3">
      <c r="A53" s="74"/>
      <c r="B53" s="60"/>
      <c r="C53" s="60" t="s">
        <v>215</v>
      </c>
      <c r="D53" s="60"/>
      <c r="E53" s="60"/>
      <c r="F53" s="60"/>
      <c r="G53" s="60"/>
      <c r="H53" s="60">
        <f>SUM('            Test            '!GO12,'            Test            '!GO28,'            Test            '!GO32,'            Test            '!GU48)</f>
        <v>0</v>
      </c>
      <c r="I53" s="60" t="s">
        <v>209</v>
      </c>
      <c r="J53" s="60">
        <v>4</v>
      </c>
      <c r="K53" s="60"/>
      <c r="L53" s="60"/>
      <c r="M53" s="60">
        <f>VLOOKUP($H53,$E$78:$Y$98,J53+1,FALSE)</f>
        <v>0</v>
      </c>
      <c r="N53" s="60" t="str">
        <f>VLOOKUP($M53,$E$101:$F$104,2,FALSE)</f>
        <v>unsicher</v>
      </c>
      <c r="O53" s="60"/>
      <c r="P53" s="60"/>
      <c r="Q53" s="60"/>
      <c r="R53" s="60"/>
      <c r="S53" s="61"/>
      <c r="T53" s="39"/>
      <c r="U53" s="150"/>
      <c r="V53" s="39"/>
      <c r="W53" s="39"/>
      <c r="X53" s="39"/>
      <c r="Y53" s="39"/>
      <c r="Z53" s="39"/>
      <c r="AA53" s="39"/>
    </row>
    <row r="54" spans="1:27" hidden="1" x14ac:dyDescent="0.3">
      <c r="A54" s="74"/>
      <c r="B54" s="60"/>
      <c r="C54" s="60" t="s">
        <v>216</v>
      </c>
      <c r="D54" s="60"/>
      <c r="E54" s="60"/>
      <c r="F54" s="60"/>
      <c r="G54" s="60"/>
      <c r="H54" s="60">
        <f>SUM('            Test            '!GR20,'            Test            '!GP24,'            Test            '!GV36,'            Test            '!GP56)</f>
        <v>0</v>
      </c>
      <c r="I54" s="60" t="s">
        <v>209</v>
      </c>
      <c r="J54" s="60">
        <v>4</v>
      </c>
      <c r="K54" s="60"/>
      <c r="L54" s="60"/>
      <c r="M54" s="60">
        <f>VLOOKUP($H54,$E$78:$Y$98,J54+1,FALSE)</f>
        <v>0</v>
      </c>
      <c r="N54" s="60" t="str">
        <f>VLOOKUP($M54,$E$101:$F$104,2,FALSE)</f>
        <v>unsicher</v>
      </c>
      <c r="O54" s="60"/>
      <c r="P54" s="60"/>
      <c r="Q54" s="60"/>
      <c r="R54" s="60"/>
      <c r="S54" s="61"/>
      <c r="T54" s="39"/>
      <c r="U54" s="150"/>
      <c r="V54" s="39"/>
      <c r="W54" s="39"/>
      <c r="X54" s="39"/>
      <c r="Y54" s="39"/>
      <c r="Z54" s="39"/>
      <c r="AA54" s="39"/>
    </row>
    <row r="55" spans="1:27" hidden="1" x14ac:dyDescent="0.3">
      <c r="A55" s="74"/>
      <c r="B55" s="60"/>
      <c r="C55" s="60" t="s">
        <v>217</v>
      </c>
      <c r="D55" s="60"/>
      <c r="E55" s="60"/>
      <c r="F55" s="60"/>
      <c r="G55" s="60"/>
      <c r="H55" s="60">
        <f>SUM('            Test            '!GO8,'            Test            '!GQ52,'            Test            '!GN60,'            Test            '!GN68)</f>
        <v>0</v>
      </c>
      <c r="I55" s="60" t="s">
        <v>209</v>
      </c>
      <c r="J55" s="60">
        <v>4</v>
      </c>
      <c r="K55" s="60"/>
      <c r="L55" s="60"/>
      <c r="M55" s="60">
        <f>VLOOKUP($H55,$E$78:$Y$98,J55+1,FALSE)</f>
        <v>0</v>
      </c>
      <c r="N55" s="60" t="str">
        <f>VLOOKUP($M55,$E$101:$F$104,2,FALSE)</f>
        <v>unsicher</v>
      </c>
      <c r="O55" s="60"/>
      <c r="P55" s="60"/>
      <c r="Q55" s="60"/>
      <c r="R55" s="60"/>
      <c r="S55" s="61"/>
      <c r="T55" s="39"/>
      <c r="U55" s="150"/>
      <c r="V55" s="39"/>
      <c r="W55" s="39"/>
      <c r="X55" s="39"/>
      <c r="Y55" s="39"/>
      <c r="Z55" s="39"/>
      <c r="AA55" s="39"/>
    </row>
    <row r="56" spans="1:27" hidden="1" x14ac:dyDescent="0.3">
      <c r="A56" s="14"/>
      <c r="B56" s="75" t="s">
        <v>159</v>
      </c>
      <c r="C56" s="60"/>
      <c r="D56" s="60"/>
      <c r="E56" s="60"/>
      <c r="F56" s="60"/>
      <c r="G56" s="60"/>
      <c r="H56" s="60"/>
      <c r="I56" s="60"/>
      <c r="J56" s="60"/>
      <c r="K56" s="60"/>
      <c r="L56" s="60"/>
      <c r="M56" s="60"/>
      <c r="N56" s="60"/>
      <c r="O56" s="60"/>
      <c r="P56" s="60"/>
      <c r="Q56" s="60"/>
      <c r="R56" s="60"/>
      <c r="S56" s="61"/>
      <c r="T56" s="39"/>
      <c r="U56" s="150"/>
      <c r="V56" s="39"/>
      <c r="W56" s="39"/>
      <c r="X56" s="39"/>
      <c r="Y56" s="39"/>
      <c r="Z56" s="39"/>
      <c r="AA56" s="39"/>
    </row>
    <row r="57" spans="1:27" hidden="1" x14ac:dyDescent="0.3">
      <c r="A57" s="74"/>
      <c r="B57" s="60"/>
      <c r="C57" s="60" t="s">
        <v>237</v>
      </c>
      <c r="D57" s="60"/>
      <c r="E57" s="60"/>
      <c r="F57" s="60"/>
      <c r="G57" s="60"/>
      <c r="H57" s="60">
        <f>SUM('            Test            '!GL60,'            Test            '!GN16)</f>
        <v>0</v>
      </c>
      <c r="I57" s="60" t="s">
        <v>209</v>
      </c>
      <c r="J57" s="60">
        <v>2</v>
      </c>
      <c r="K57" s="60"/>
      <c r="L57" s="60"/>
      <c r="M57" s="60">
        <f>VLOOKUP($H57,$E$78:$Y$98,J57+1,FALSE)</f>
        <v>1</v>
      </c>
      <c r="N57" s="60" t="str">
        <f>VLOOKUP($M57,$E$101:$F$104,2,FALSE)</f>
        <v>eher unsicher</v>
      </c>
      <c r="O57" s="60"/>
      <c r="P57" s="60"/>
      <c r="Q57" s="60"/>
      <c r="R57" s="60"/>
      <c r="S57" s="61"/>
      <c r="T57" s="39"/>
      <c r="U57" s="150"/>
      <c r="V57" s="39"/>
      <c r="W57" s="39"/>
      <c r="X57" s="39"/>
      <c r="Y57" s="39"/>
      <c r="Z57" s="39"/>
      <c r="AA57" s="39"/>
    </row>
    <row r="58" spans="1:27" hidden="1" x14ac:dyDescent="0.3">
      <c r="A58" s="74"/>
      <c r="B58" s="60"/>
      <c r="C58" s="60" t="s">
        <v>218</v>
      </c>
      <c r="D58" s="60"/>
      <c r="E58" s="60"/>
      <c r="F58" s="60"/>
      <c r="G58" s="60"/>
      <c r="H58" s="60">
        <f>'            Test            '!GN16</f>
        <v>0</v>
      </c>
      <c r="I58" s="60" t="s">
        <v>209</v>
      </c>
      <c r="J58" s="60">
        <v>1</v>
      </c>
      <c r="K58" s="60"/>
      <c r="L58" s="60"/>
      <c r="M58" s="60">
        <f>VLOOKUP($H58,$E$78:$Y$98,J58+1,FALSE)</f>
        <v>1</v>
      </c>
      <c r="N58" s="60" t="str">
        <f>VLOOKUP($M58,$E$101:$F$104,2,FALSE)</f>
        <v>eher unsicher</v>
      </c>
      <c r="O58" s="60"/>
      <c r="P58" s="60"/>
      <c r="Q58" s="60"/>
      <c r="R58" s="60"/>
      <c r="S58" s="61"/>
      <c r="T58" s="39"/>
      <c r="U58" s="150"/>
      <c r="V58" s="39"/>
      <c r="W58" s="39"/>
      <c r="X58" s="39"/>
      <c r="Y58" s="39"/>
      <c r="Z58" s="39"/>
      <c r="AA58" s="39"/>
    </row>
    <row r="59" spans="1:27" hidden="1" x14ac:dyDescent="0.3">
      <c r="A59" s="74"/>
      <c r="B59" s="60"/>
      <c r="C59" s="60" t="s">
        <v>219</v>
      </c>
      <c r="D59" s="60"/>
      <c r="E59" s="60"/>
      <c r="F59" s="60"/>
      <c r="G59" s="60"/>
      <c r="H59" s="60">
        <f>'            Test            '!GN48</f>
        <v>0</v>
      </c>
      <c r="I59" s="60" t="s">
        <v>209</v>
      </c>
      <c r="J59" s="60">
        <v>1</v>
      </c>
      <c r="K59" s="60"/>
      <c r="L59" s="60"/>
      <c r="M59" s="60">
        <f>VLOOKUP($H59,$E$78:$Y$98,J59+1,FALSE)</f>
        <v>1</v>
      </c>
      <c r="N59" s="60" t="str">
        <f>VLOOKUP($M59,$E$101:$F$104,2,FALSE)</f>
        <v>eher unsicher</v>
      </c>
      <c r="O59" s="60"/>
      <c r="P59" s="60"/>
      <c r="Q59" s="60"/>
      <c r="R59" s="60"/>
      <c r="S59" s="61"/>
      <c r="T59" s="70"/>
      <c r="U59" s="151"/>
      <c r="V59" s="63"/>
      <c r="W59" s="60"/>
      <c r="X59" s="63"/>
      <c r="Y59" s="63"/>
      <c r="Z59" s="63"/>
      <c r="AA59" s="63"/>
    </row>
    <row r="60" spans="1:27" hidden="1" x14ac:dyDescent="0.3">
      <c r="A60" s="74"/>
      <c r="B60" s="60"/>
      <c r="C60" s="60" t="s">
        <v>220</v>
      </c>
      <c r="D60" s="60"/>
      <c r="E60" s="60"/>
      <c r="F60" s="60"/>
      <c r="G60" s="60"/>
      <c r="H60" s="60">
        <f>SUM('            Test            '!GM44,'            Test            '!GP44)</f>
        <v>0</v>
      </c>
      <c r="I60" s="60" t="s">
        <v>209</v>
      </c>
      <c r="J60" s="60">
        <v>2</v>
      </c>
      <c r="K60" s="60"/>
      <c r="L60" s="60"/>
      <c r="M60" s="60">
        <f>VLOOKUP($H60,$E$78:$Y$98,J60+1,FALSE)</f>
        <v>1</v>
      </c>
      <c r="N60" s="60" t="str">
        <f>VLOOKUP($M60,$E$101:$F$104,2,FALSE)</f>
        <v>eher unsicher</v>
      </c>
      <c r="O60" s="60"/>
      <c r="P60" s="60"/>
      <c r="Q60" s="60"/>
      <c r="R60" s="60"/>
      <c r="S60" s="61"/>
      <c r="T60" s="70"/>
      <c r="U60" s="151"/>
      <c r="V60" s="63"/>
      <c r="W60" s="60"/>
      <c r="X60" s="63"/>
      <c r="Y60" s="63"/>
      <c r="Z60" s="63"/>
      <c r="AA60" s="63"/>
    </row>
    <row r="61" spans="1:27" hidden="1" x14ac:dyDescent="0.3">
      <c r="A61" s="74" t="s">
        <v>160</v>
      </c>
      <c r="B61" s="60"/>
      <c r="C61" s="60"/>
      <c r="D61" s="60"/>
      <c r="E61" s="60"/>
      <c r="F61" s="60"/>
      <c r="G61" s="60"/>
      <c r="H61" s="60"/>
      <c r="I61" s="60"/>
      <c r="J61" s="60"/>
      <c r="K61" s="60"/>
      <c r="L61" s="60"/>
      <c r="M61" s="60"/>
      <c r="N61" s="60"/>
      <c r="O61" s="60"/>
      <c r="P61" s="60"/>
      <c r="Q61" s="60"/>
      <c r="R61" s="60"/>
      <c r="S61" s="61"/>
      <c r="T61" s="70"/>
      <c r="U61" s="151"/>
      <c r="V61" s="63"/>
      <c r="W61" s="60"/>
      <c r="X61" s="63"/>
      <c r="Y61" s="63"/>
      <c r="Z61" s="63"/>
      <c r="AA61" s="63"/>
    </row>
    <row r="62" spans="1:27" hidden="1" x14ac:dyDescent="0.3">
      <c r="A62" s="74"/>
      <c r="B62" s="60" t="s">
        <v>221</v>
      </c>
      <c r="C62" s="60"/>
      <c r="D62" s="60"/>
      <c r="E62" s="60"/>
      <c r="F62" s="60"/>
      <c r="G62" s="60"/>
      <c r="H62" s="60">
        <f>SUM('            Test            '!GR12,'            Test            '!GQ20,'            Test            '!GO24,'            Test            '!GU36,'            Test            '!GO56,'            Test            '!GP60,'            Test            '!GM64)</f>
        <v>7</v>
      </c>
      <c r="I62" s="60" t="s">
        <v>209</v>
      </c>
      <c r="J62" s="60">
        <v>7</v>
      </c>
      <c r="K62" s="60"/>
      <c r="L62" s="60"/>
      <c r="M62" s="60">
        <f>VLOOKUP($H62,$E$78:$Y$98,J62+1,FALSE)</f>
        <v>3</v>
      </c>
      <c r="N62" s="60" t="str">
        <f>VLOOKUP($M62,$E$101:$F$104,2,FALSE)</f>
        <v>sicher</v>
      </c>
      <c r="O62" s="60"/>
      <c r="P62" s="60"/>
      <c r="Q62" s="60"/>
      <c r="R62" s="60"/>
      <c r="S62" s="61"/>
      <c r="T62" s="70"/>
      <c r="U62" s="151"/>
      <c r="V62" s="63"/>
      <c r="W62" s="60"/>
      <c r="X62" s="63"/>
      <c r="Y62" s="63"/>
      <c r="Z62" s="63"/>
      <c r="AA62" s="63"/>
    </row>
    <row r="63" spans="1:27" hidden="1" x14ac:dyDescent="0.3">
      <c r="A63" s="74"/>
      <c r="B63" s="60" t="s">
        <v>161</v>
      </c>
      <c r="C63" s="60"/>
      <c r="D63" s="60"/>
      <c r="E63" s="60"/>
      <c r="F63" s="60"/>
      <c r="G63" s="60"/>
      <c r="H63" s="60">
        <f>SUM('            Test            '!GT16,'            Test            '!GZ44,'            Test            '!GR60)</f>
        <v>3</v>
      </c>
      <c r="I63" s="60" t="s">
        <v>209</v>
      </c>
      <c r="J63" s="60">
        <v>3</v>
      </c>
      <c r="K63" s="60"/>
      <c r="L63" s="60"/>
      <c r="M63" s="60">
        <f>VLOOKUP($H63,$E$78:$Y$98,J63+1,FALSE)</f>
        <v>3</v>
      </c>
      <c r="N63" s="60" t="str">
        <f>VLOOKUP($M63,$E$101:$F$104,2,FALSE)</f>
        <v>sicher</v>
      </c>
      <c r="O63" s="60"/>
      <c r="P63" s="60"/>
      <c r="Q63" s="60"/>
      <c r="R63" s="60"/>
      <c r="S63" s="61"/>
      <c r="T63" s="70"/>
      <c r="U63" s="151"/>
      <c r="V63" s="63"/>
      <c r="W63" s="60"/>
      <c r="X63" s="63"/>
      <c r="Y63" s="63"/>
      <c r="Z63" s="63"/>
      <c r="AA63" s="63"/>
    </row>
    <row r="64" spans="1:27" hidden="1" x14ac:dyDescent="0.3">
      <c r="A64" s="74"/>
      <c r="B64" s="60" t="s">
        <v>222</v>
      </c>
      <c r="C64" s="60"/>
      <c r="D64" s="60"/>
      <c r="E64" s="60"/>
      <c r="F64" s="37"/>
      <c r="G64" s="60"/>
      <c r="H64" s="60">
        <f>SUM('            Test            '!GM8,'            Test            '!GN8,'            Test            '!GP8,'            Test            '!GQ8,'            Test            '!GR8,'            Test            '!GT8,'            Test            '!GM12,'            Test            '!GN12,'            Test            '!GP12,'            Test            '!GQ12,'            Test            '!GT12,'            Test            '!GM16,'            Test            '!GO16,'            Test            '!GP16,'            Test            '!GR16,'            Test            '!GS16,'            Test            '!GU16,'            Test            '!GV16,'            Test            '!GW16,'            Test            '!GX16,'            Test            '!GZ16,'            Test            '!GL20,'            Test            '!GN20,'            Test            '!GO20,'            Test            '!GP20,'            Test            '!GS20,'            Test            '!GT20,'            Test            '!GM24,'            Test            '!GN24,'            Test            '!GQ24:GX24,'            Test            '!GM28,'            Test            '!GN28,'            Test            '!GP28:GU28,'            Test            '!GW28,'            Test            '!GM32,'            Test            '!GN32,'            Test            '!GP32:GV32,'            Test            '!GL36,'            Test            '!GN36,'            Test            '!GO36,'            Test            '!GQ36:GT36,'            Test            '!GW36,'            Test            '!GY36,'            Test            '!GZ36,'            Test            '!GM40,'            Test            '!GN40,'            Test            '!GO40,'            Test            '!GQ40,'            Test            '!GR40,'            Test            '!GT40,'            Test            '!GU40,'            Test            '!GL44,'            Test            '!GN44,'            Test            '!GO44,'            Test            '!GQ44,'            Test            '!GR44,'            Test            '!GS44,'            Test            '!GU44:GY44,'            Test            '!HA44,'            Test            '!GL48,'            Test            '!GP48,'            Test            '!GQ48,'            Test            '!GS48,'            Test            '!GT48,'            Test            '!GV48,'            Test            '!GW48,'            Test            '!GL52,'            Test            '!GN52,'            Test            '!GO52,'            Test            '!GP52,'            Test            '!GR52:GV52,'            Test            '!GM56,'            Test            '!GN56,'            Test            '!GQ56,'            Test            '!GR56,'            Test            '!GT56,'            Test            '!GU56,'            Test            '!GM60,'            Test            '!GO60,'            Test            '!GS60,'            Test            '!GU60,'            Test            '!GL64,'            Test            '!GO64,'            Test            '!GP64,'            Test            '!GQ64,'            Test            '!GS64,'            Test            '!GT64,'            Test            '!GU64,'            Test            '!GL68,'            Test            '!GM68,'            Test            '!GO68,'            Test            '!GP68,'            Test            '!GR68,'            Test            '!GS68,'            Test            '!GU68)</f>
        <v>124</v>
      </c>
      <c r="I64" s="60" t="s">
        <v>209</v>
      </c>
      <c r="J64" s="60">
        <v>124</v>
      </c>
      <c r="K64" s="60">
        <f>IF(H64&lt;104,0,H64-104)</f>
        <v>20</v>
      </c>
      <c r="L64">
        <v>20</v>
      </c>
      <c r="M64" s="60">
        <f>VLOOKUP($K64,$E$78:$Y$98,L64+1,FALSE)</f>
        <v>3</v>
      </c>
      <c r="N64" s="60" t="str">
        <f>VLOOKUP($M64,$E$101:$F$104,2,FALSE)</f>
        <v>sicher</v>
      </c>
      <c r="O64" s="60"/>
      <c r="P64" s="60"/>
      <c r="Q64" s="60"/>
      <c r="R64" s="60"/>
      <c r="S64" s="61"/>
      <c r="T64" s="70"/>
      <c r="U64" s="151"/>
      <c r="V64" s="63"/>
      <c r="W64" s="60"/>
      <c r="X64" s="63"/>
      <c r="Y64" s="63"/>
      <c r="Z64" s="63"/>
      <c r="AA64" s="63"/>
    </row>
    <row r="65" spans="1:27" hidden="1" x14ac:dyDescent="0.3">
      <c r="A65" s="74"/>
      <c r="B65" s="60"/>
      <c r="C65" s="60"/>
      <c r="D65" s="60"/>
      <c r="E65" s="60"/>
      <c r="F65" s="60"/>
      <c r="G65" s="60"/>
      <c r="H65" s="60"/>
      <c r="I65" s="60"/>
      <c r="J65" s="60"/>
      <c r="K65" s="60"/>
      <c r="L65" s="60"/>
      <c r="M65" s="60"/>
      <c r="N65" s="60"/>
      <c r="O65" s="60"/>
      <c r="P65" s="60"/>
      <c r="Q65" s="60"/>
      <c r="R65" s="60"/>
      <c r="S65" s="61"/>
      <c r="T65" s="70"/>
      <c r="U65" s="151"/>
      <c r="V65" s="63"/>
      <c r="W65" s="60"/>
      <c r="X65" s="63"/>
      <c r="Y65" s="63"/>
      <c r="Z65" s="63"/>
      <c r="AA65" s="63"/>
    </row>
    <row r="66" spans="1:27" hidden="1" x14ac:dyDescent="0.3">
      <c r="A66" s="74"/>
      <c r="B66" s="60"/>
      <c r="C66" s="60"/>
      <c r="D66" s="60"/>
      <c r="E66" s="60"/>
      <c r="F66" s="60"/>
      <c r="G66" s="60"/>
      <c r="H66" s="60"/>
      <c r="I66" s="60"/>
      <c r="J66" s="60"/>
      <c r="K66" s="60"/>
      <c r="L66" s="60"/>
      <c r="M66" s="60">
        <f>ROUNDDOWN(AVERAGE(M48:M55),0)</f>
        <v>0</v>
      </c>
      <c r="N66" s="60" t="str">
        <f>CONCATENATE("Insgesamt: ",VLOOKUP($M66,$E$101:$F$104,2,FALSE))</f>
        <v>Insgesamt: unsicher</v>
      </c>
      <c r="O66" s="60"/>
      <c r="P66" s="60"/>
      <c r="Q66" s="60"/>
      <c r="R66" s="60"/>
      <c r="S66" s="61"/>
      <c r="T66" s="63"/>
      <c r="U66" s="151"/>
      <c r="V66" s="63"/>
      <c r="W66" s="60"/>
      <c r="X66" s="63"/>
      <c r="Y66" s="63"/>
      <c r="Z66" s="63"/>
      <c r="AA66" s="63"/>
    </row>
    <row r="67" spans="1:27" hidden="1" x14ac:dyDescent="0.3">
      <c r="A67" s="74" t="s">
        <v>223</v>
      </c>
      <c r="B67" s="60"/>
      <c r="C67" s="60">
        <f>'           Start            '!F12</f>
        <v>0</v>
      </c>
      <c r="D67" s="60"/>
      <c r="E67" s="60"/>
      <c r="F67" s="60"/>
      <c r="G67" s="60"/>
      <c r="H67" s="60"/>
      <c r="I67" s="60"/>
      <c r="J67" s="60"/>
      <c r="K67" s="60"/>
      <c r="L67" s="60"/>
      <c r="M67" s="60"/>
      <c r="N67" s="60"/>
      <c r="O67" s="60"/>
      <c r="P67" s="60"/>
      <c r="Q67" s="60"/>
      <c r="R67" s="60"/>
      <c r="S67" s="61"/>
      <c r="T67" s="63"/>
      <c r="U67" s="151"/>
      <c r="V67" s="63"/>
      <c r="W67" s="60"/>
      <c r="X67" s="63"/>
      <c r="Y67" s="63"/>
      <c r="Z67" s="63"/>
      <c r="AA67" s="63"/>
    </row>
    <row r="68" spans="1:27" hidden="1" x14ac:dyDescent="0.3">
      <c r="A68" s="14" t="s">
        <v>224</v>
      </c>
      <c r="C68">
        <f>'           Start            '!F14</f>
        <v>0</v>
      </c>
      <c r="I68" s="60"/>
      <c r="J68" s="60"/>
      <c r="K68" s="60"/>
      <c r="L68" s="60"/>
      <c r="M68" s="60"/>
      <c r="N68" s="60"/>
      <c r="O68" s="60"/>
      <c r="P68" s="60"/>
      <c r="Q68" s="60"/>
      <c r="R68" s="60"/>
      <c r="S68" s="61"/>
      <c r="T68" s="63"/>
      <c r="U68" s="151"/>
      <c r="V68" s="63"/>
      <c r="W68" s="60"/>
      <c r="X68" s="63"/>
      <c r="Y68" s="63"/>
      <c r="Z68" s="63"/>
      <c r="AA68" s="63"/>
    </row>
    <row r="69" spans="1:27" hidden="1" x14ac:dyDescent="0.3">
      <c r="A69" s="74" t="s">
        <v>225</v>
      </c>
      <c r="B69" s="60"/>
      <c r="C69" s="76">
        <f>'           Start            '!N16+4</f>
        <v>4</v>
      </c>
      <c r="D69" s="60"/>
      <c r="E69" s="60"/>
      <c r="F69" s="60"/>
      <c r="G69" s="60"/>
      <c r="H69" s="60"/>
      <c r="I69" s="60"/>
      <c r="J69" s="60"/>
      <c r="K69" s="60"/>
      <c r="L69" s="60"/>
      <c r="M69" s="60"/>
      <c r="N69" s="60"/>
      <c r="O69" s="60"/>
      <c r="P69" s="60"/>
      <c r="Q69" s="60"/>
      <c r="R69" s="60"/>
      <c r="S69" s="61"/>
      <c r="T69" s="63"/>
      <c r="U69" s="151"/>
      <c r="V69" s="63"/>
      <c r="W69" s="60"/>
      <c r="X69" s="63"/>
      <c r="Y69" s="63"/>
      <c r="Z69" s="63"/>
      <c r="AA69" s="63"/>
    </row>
    <row r="70" spans="1:27" hidden="1" x14ac:dyDescent="0.3">
      <c r="A70" s="74" t="s">
        <v>226</v>
      </c>
      <c r="B70" s="60"/>
      <c r="C70">
        <f>'           Start            '!F19</f>
        <v>0</v>
      </c>
      <c r="D70" s="60"/>
      <c r="E70" s="60" t="s">
        <v>259</v>
      </c>
      <c r="F70" s="60"/>
      <c r="G70" s="60">
        <f>LEN(C70)</f>
        <v>1</v>
      </c>
      <c r="H70" s="60"/>
      <c r="I70" s="60"/>
      <c r="J70" s="60"/>
      <c r="K70" s="60"/>
      <c r="L70" s="60"/>
      <c r="M70" s="60"/>
      <c r="N70" s="60"/>
      <c r="O70" s="60"/>
      <c r="P70" s="60"/>
      <c r="Q70" s="60"/>
      <c r="R70" s="60"/>
      <c r="S70" s="61"/>
      <c r="T70" s="63"/>
      <c r="U70" s="151"/>
      <c r="V70" s="63"/>
      <c r="W70" s="60"/>
      <c r="X70" s="63"/>
      <c r="Y70" s="63"/>
      <c r="Z70" s="63"/>
      <c r="AA70" s="63"/>
    </row>
    <row r="71" spans="1:27" hidden="1" x14ac:dyDescent="0.3">
      <c r="A71" s="74" t="s">
        <v>227</v>
      </c>
      <c r="B71" s="60"/>
      <c r="C71" s="76">
        <f>'           Start            '!N22</f>
        <v>0</v>
      </c>
      <c r="D71" s="60"/>
      <c r="E71" s="60"/>
      <c r="F71" s="60"/>
      <c r="G71" s="60"/>
      <c r="H71" s="60"/>
      <c r="I71" s="60"/>
      <c r="J71" s="60"/>
      <c r="K71" s="60"/>
      <c r="L71" s="60"/>
      <c r="M71" s="60"/>
      <c r="N71" s="60"/>
      <c r="O71" s="60"/>
      <c r="P71" s="60"/>
      <c r="Q71" s="60"/>
      <c r="R71" s="60"/>
      <c r="S71" s="61"/>
      <c r="T71" s="63"/>
      <c r="U71" s="151"/>
      <c r="V71" s="63"/>
      <c r="W71" s="63"/>
      <c r="X71" s="63"/>
      <c r="Y71" s="63"/>
      <c r="Z71" s="63"/>
      <c r="AA71" s="63"/>
    </row>
    <row r="72" spans="1:27" hidden="1" x14ac:dyDescent="0.3">
      <c r="A72" s="74" t="s">
        <v>228</v>
      </c>
      <c r="B72" s="60"/>
      <c r="C72" s="77" t="str">
        <f ca="1">TEXT(NOW(),"TT.MM.JJ")</f>
        <v>11.03.25</v>
      </c>
      <c r="D72" s="77"/>
      <c r="E72" s="77"/>
      <c r="F72" s="60"/>
      <c r="G72" s="60"/>
      <c r="H72" s="60"/>
      <c r="I72" s="60"/>
      <c r="J72" s="60"/>
      <c r="K72" s="60"/>
      <c r="L72" s="60"/>
      <c r="M72" s="60"/>
      <c r="N72" s="60"/>
      <c r="O72" s="60"/>
      <c r="P72" s="60"/>
      <c r="Q72" s="60"/>
      <c r="R72" s="60"/>
      <c r="S72" s="61"/>
      <c r="T72" s="63"/>
      <c r="U72" s="151"/>
      <c r="V72" s="63"/>
      <c r="W72" s="63"/>
      <c r="X72" s="63"/>
      <c r="Y72" s="63"/>
      <c r="Z72" s="63"/>
      <c r="AA72" s="63"/>
    </row>
    <row r="73" spans="1:27" hidden="1" x14ac:dyDescent="0.3">
      <c r="A73" s="74" t="s">
        <v>229</v>
      </c>
      <c r="B73" s="60"/>
      <c r="C73" s="78" t="str">
        <f ca="1">TEXT(NOW(),"HH:MM")</f>
        <v>10:57</v>
      </c>
      <c r="D73" s="60"/>
      <c r="E73" s="60"/>
      <c r="F73" s="60"/>
      <c r="G73" s="60"/>
      <c r="H73" s="60"/>
      <c r="I73" s="60"/>
      <c r="J73" s="60"/>
      <c r="K73" s="60"/>
      <c r="L73" s="60"/>
      <c r="M73" s="60"/>
      <c r="N73" s="60"/>
      <c r="O73" s="60"/>
      <c r="P73" s="60"/>
      <c r="Q73" s="60"/>
      <c r="R73" s="60"/>
      <c r="S73" s="61"/>
      <c r="T73" s="63"/>
      <c r="U73" s="151"/>
      <c r="V73" s="63"/>
      <c r="W73" s="63"/>
      <c r="X73" s="63"/>
      <c r="Y73" s="63"/>
      <c r="Z73" s="63"/>
      <c r="AA73" s="63"/>
    </row>
    <row r="74" spans="1:27" hidden="1" x14ac:dyDescent="0.3">
      <c r="A74" s="74"/>
      <c r="B74" s="60"/>
      <c r="C74" s="60"/>
      <c r="D74" s="60"/>
      <c r="E74" s="60"/>
      <c r="F74" s="60"/>
      <c r="G74" s="60"/>
      <c r="H74" s="60"/>
      <c r="I74" s="60"/>
      <c r="J74" s="60"/>
      <c r="K74" s="60"/>
      <c r="L74" s="60"/>
      <c r="M74" s="60"/>
      <c r="N74" s="60"/>
      <c r="O74" s="60"/>
      <c r="P74" s="60"/>
      <c r="Q74" s="60"/>
      <c r="R74" s="60"/>
      <c r="S74" s="61"/>
      <c r="T74" s="63"/>
      <c r="U74" s="151"/>
      <c r="V74" s="63"/>
      <c r="W74" s="63"/>
      <c r="X74" s="63"/>
      <c r="Y74" s="63"/>
      <c r="Z74" s="63"/>
      <c r="AA74" s="63"/>
    </row>
    <row r="75" spans="1:27" hidden="1" x14ac:dyDescent="0.3">
      <c r="A75" s="74"/>
      <c r="B75" s="60"/>
      <c r="C75" s="60"/>
      <c r="D75" s="60"/>
      <c r="E75" s="60"/>
      <c r="F75" s="60"/>
      <c r="G75" s="60"/>
      <c r="H75" s="60"/>
      <c r="I75" s="60"/>
      <c r="J75" s="60"/>
      <c r="K75" s="60"/>
      <c r="L75" s="60"/>
      <c r="M75" s="60"/>
      <c r="N75" s="60"/>
      <c r="O75" s="60"/>
      <c r="P75" s="60"/>
      <c r="Q75" s="60"/>
      <c r="R75" s="60"/>
      <c r="S75" s="61"/>
      <c r="T75" s="63"/>
      <c r="U75" s="151"/>
      <c r="V75" s="63"/>
      <c r="W75" s="63"/>
      <c r="X75" s="63"/>
      <c r="Y75" s="63"/>
      <c r="Z75" s="63"/>
      <c r="AA75" s="63"/>
    </row>
    <row r="76" spans="1:27" hidden="1" x14ac:dyDescent="0.3">
      <c r="A76" s="74"/>
      <c r="B76" s="60"/>
      <c r="C76" s="60"/>
      <c r="D76" s="60"/>
      <c r="F76" s="60"/>
      <c r="G76" s="60"/>
      <c r="H76" s="60"/>
      <c r="I76" s="60" t="s">
        <v>230</v>
      </c>
      <c r="J76" s="60"/>
      <c r="K76" s="60"/>
      <c r="L76" s="60"/>
      <c r="M76" s="60"/>
      <c r="N76" s="60"/>
      <c r="O76" s="60"/>
      <c r="P76" s="60"/>
      <c r="Q76" s="60"/>
      <c r="R76" s="60"/>
      <c r="S76" s="61"/>
      <c r="T76" s="63"/>
      <c r="U76" s="151"/>
      <c r="V76" s="63"/>
      <c r="W76" s="63"/>
      <c r="X76" s="63"/>
      <c r="Y76" s="63"/>
      <c r="Z76" s="63"/>
      <c r="AA76" s="63"/>
    </row>
    <row r="77" spans="1:27" hidden="1" x14ac:dyDescent="0.3">
      <c r="A77" s="74"/>
      <c r="B77" s="60"/>
      <c r="C77" s="60" t="s">
        <v>231</v>
      </c>
      <c r="D77" s="60"/>
      <c r="F77" s="60">
        <v>1</v>
      </c>
      <c r="G77" s="60">
        <v>2</v>
      </c>
      <c r="H77" s="60">
        <v>3</v>
      </c>
      <c r="I77" s="60">
        <v>4</v>
      </c>
      <c r="L77" s="60">
        <v>7</v>
      </c>
      <c r="M77" s="60">
        <v>8</v>
      </c>
      <c r="Q77" s="60"/>
      <c r="R77" s="60"/>
      <c r="S77" s="61"/>
      <c r="T77" s="63"/>
      <c r="U77" s="60">
        <v>16</v>
      </c>
      <c r="W77" s="63"/>
      <c r="X77" s="63"/>
      <c r="Y77" s="60">
        <v>20</v>
      </c>
      <c r="AA77" s="63"/>
    </row>
    <row r="78" spans="1:27" hidden="1" x14ac:dyDescent="0.3">
      <c r="A78" s="74"/>
      <c r="B78" s="60"/>
      <c r="C78" s="60"/>
      <c r="D78" s="60"/>
      <c r="E78" s="60">
        <v>0</v>
      </c>
      <c r="F78" s="79">
        <v>1</v>
      </c>
      <c r="G78" s="64">
        <v>1</v>
      </c>
      <c r="H78" s="64">
        <v>0</v>
      </c>
      <c r="I78" s="64">
        <v>0</v>
      </c>
      <c r="J78" s="13"/>
      <c r="K78" s="13"/>
      <c r="L78" s="64">
        <v>0</v>
      </c>
      <c r="M78" s="64">
        <v>0</v>
      </c>
      <c r="N78" s="13"/>
      <c r="O78" s="13"/>
      <c r="P78" s="13"/>
      <c r="Q78" s="64"/>
      <c r="R78" s="64"/>
      <c r="S78" s="64"/>
      <c r="T78" s="65"/>
      <c r="U78" s="64">
        <v>0</v>
      </c>
      <c r="V78" s="13"/>
      <c r="W78" s="65"/>
      <c r="X78" s="65"/>
      <c r="Y78" s="80">
        <v>0</v>
      </c>
      <c r="AA78" s="63"/>
    </row>
    <row r="79" spans="1:27" hidden="1" x14ac:dyDescent="0.3">
      <c r="A79" s="74"/>
      <c r="B79" s="60"/>
      <c r="C79" s="60"/>
      <c r="D79" s="60"/>
      <c r="E79" s="60">
        <v>1</v>
      </c>
      <c r="F79" s="81">
        <v>3</v>
      </c>
      <c r="G79" s="60">
        <v>1</v>
      </c>
      <c r="H79" s="60">
        <v>0</v>
      </c>
      <c r="I79" s="60">
        <v>0</v>
      </c>
      <c r="J79" s="60"/>
      <c r="K79" s="60"/>
      <c r="L79" s="60">
        <v>0</v>
      </c>
      <c r="M79" s="60">
        <v>0</v>
      </c>
      <c r="N79" s="60"/>
      <c r="O79" s="60"/>
      <c r="P79" s="60"/>
      <c r="Q79" s="60"/>
      <c r="R79" s="60"/>
      <c r="S79" s="60"/>
      <c r="T79" s="63"/>
      <c r="U79" s="60">
        <v>0</v>
      </c>
      <c r="V79" s="63"/>
      <c r="W79" s="63"/>
      <c r="X79" s="63"/>
      <c r="Y79" s="82">
        <v>0</v>
      </c>
      <c r="AA79" s="63"/>
    </row>
    <row r="80" spans="1:27" hidden="1" x14ac:dyDescent="0.3">
      <c r="A80" s="74"/>
      <c r="B80" s="60"/>
      <c r="C80" s="60"/>
      <c r="D80" s="60"/>
      <c r="E80" s="60">
        <v>2</v>
      </c>
      <c r="F80" s="81"/>
      <c r="G80" s="60">
        <v>3</v>
      </c>
      <c r="H80" s="60">
        <v>2</v>
      </c>
      <c r="I80" s="60">
        <v>1</v>
      </c>
      <c r="J80" s="60"/>
      <c r="K80" s="60"/>
      <c r="L80" s="60">
        <v>0</v>
      </c>
      <c r="M80" s="60">
        <v>0</v>
      </c>
      <c r="N80" s="60"/>
      <c r="O80" s="60"/>
      <c r="P80" s="60"/>
      <c r="Q80" s="60"/>
      <c r="R80" s="60"/>
      <c r="S80" s="60"/>
      <c r="T80" s="63"/>
      <c r="U80" s="60">
        <v>0</v>
      </c>
      <c r="V80" s="63"/>
      <c r="W80" s="63"/>
      <c r="X80" s="63"/>
      <c r="Y80" s="82">
        <v>0</v>
      </c>
      <c r="AA80" s="63"/>
    </row>
    <row r="81" spans="1:27" hidden="1" x14ac:dyDescent="0.3">
      <c r="A81" s="74"/>
      <c r="B81" s="60"/>
      <c r="C81" s="60"/>
      <c r="D81" s="60"/>
      <c r="E81" s="60">
        <v>3</v>
      </c>
      <c r="F81" s="81"/>
      <c r="G81" s="60"/>
      <c r="H81" s="60">
        <v>3</v>
      </c>
      <c r="I81" s="60">
        <v>2</v>
      </c>
      <c r="J81" s="60"/>
      <c r="K81" s="60"/>
      <c r="L81" s="60">
        <v>1</v>
      </c>
      <c r="M81" s="60">
        <v>0</v>
      </c>
      <c r="N81" s="60"/>
      <c r="O81" s="60"/>
      <c r="P81" s="60"/>
      <c r="Q81" s="60"/>
      <c r="R81" s="60"/>
      <c r="S81" s="60"/>
      <c r="T81" s="63"/>
      <c r="U81" s="60">
        <v>0</v>
      </c>
      <c r="V81" s="63"/>
      <c r="W81" s="63"/>
      <c r="X81" s="63"/>
      <c r="Y81" s="82">
        <v>0</v>
      </c>
      <c r="AA81" s="63"/>
    </row>
    <row r="82" spans="1:27" hidden="1" x14ac:dyDescent="0.3">
      <c r="A82" s="74"/>
      <c r="B82" s="60"/>
      <c r="C82" s="60"/>
      <c r="D82" s="60"/>
      <c r="E82" s="60">
        <v>4</v>
      </c>
      <c r="F82" s="81"/>
      <c r="G82" s="60"/>
      <c r="H82" s="60"/>
      <c r="I82" s="60">
        <v>3</v>
      </c>
      <c r="J82" s="60"/>
      <c r="K82" s="60"/>
      <c r="L82" s="60">
        <v>1</v>
      </c>
      <c r="M82" s="60">
        <v>1</v>
      </c>
      <c r="N82" s="60"/>
      <c r="O82" s="60"/>
      <c r="P82" s="60"/>
      <c r="Q82" s="60"/>
      <c r="R82" s="60"/>
      <c r="S82" s="60"/>
      <c r="T82" s="63"/>
      <c r="U82" s="60">
        <v>0</v>
      </c>
      <c r="V82" s="63"/>
      <c r="W82" s="63"/>
      <c r="X82" s="63"/>
      <c r="Y82" s="82">
        <v>0</v>
      </c>
      <c r="AA82" s="63"/>
    </row>
    <row r="83" spans="1:27" hidden="1" x14ac:dyDescent="0.3">
      <c r="A83" s="74"/>
      <c r="B83" s="60"/>
      <c r="C83" s="60"/>
      <c r="D83" s="60"/>
      <c r="E83" s="60">
        <v>5</v>
      </c>
      <c r="F83" s="81"/>
      <c r="G83" s="60"/>
      <c r="H83" s="60"/>
      <c r="I83" s="60"/>
      <c r="J83" s="60"/>
      <c r="K83" s="60"/>
      <c r="L83" s="60">
        <v>2</v>
      </c>
      <c r="M83" s="60">
        <v>1</v>
      </c>
      <c r="N83" s="60"/>
      <c r="O83" s="60"/>
      <c r="P83" s="60"/>
      <c r="Q83" s="60"/>
      <c r="R83" s="60"/>
      <c r="S83" s="60"/>
      <c r="T83" s="63"/>
      <c r="U83" s="60">
        <v>0</v>
      </c>
      <c r="V83" s="63"/>
      <c r="W83" s="63"/>
      <c r="X83" s="63"/>
      <c r="Y83" s="82">
        <v>0</v>
      </c>
      <c r="AA83" s="63"/>
    </row>
    <row r="84" spans="1:27" hidden="1" x14ac:dyDescent="0.3">
      <c r="A84" s="74"/>
      <c r="B84" s="60"/>
      <c r="C84" s="60" t="s">
        <v>232</v>
      </c>
      <c r="D84" s="60"/>
      <c r="E84" s="60">
        <v>6</v>
      </c>
      <c r="F84" s="81"/>
      <c r="G84" s="60"/>
      <c r="H84" s="60"/>
      <c r="I84" s="60"/>
      <c r="J84" s="60"/>
      <c r="K84" s="60"/>
      <c r="L84" s="60">
        <v>2</v>
      </c>
      <c r="M84" s="60">
        <v>2</v>
      </c>
      <c r="N84" s="60"/>
      <c r="O84" s="60"/>
      <c r="P84" s="60"/>
      <c r="Q84" s="60"/>
      <c r="R84" s="60"/>
      <c r="S84" s="60"/>
      <c r="T84" s="63"/>
      <c r="U84" s="60">
        <v>0</v>
      </c>
      <c r="V84" s="63"/>
      <c r="W84" s="63"/>
      <c r="X84" s="63"/>
      <c r="Y84" s="82">
        <v>0</v>
      </c>
      <c r="AA84" s="63"/>
    </row>
    <row r="85" spans="1:27" hidden="1" x14ac:dyDescent="0.3">
      <c r="A85" s="74"/>
      <c r="B85" s="60"/>
      <c r="C85" s="60"/>
      <c r="D85" s="60"/>
      <c r="E85" s="60">
        <v>7</v>
      </c>
      <c r="F85" s="81"/>
      <c r="G85" s="60"/>
      <c r="H85" s="60"/>
      <c r="I85" s="60"/>
      <c r="J85" s="60"/>
      <c r="K85" s="60"/>
      <c r="L85" s="60">
        <v>3</v>
      </c>
      <c r="M85" s="60">
        <v>2</v>
      </c>
      <c r="N85" s="60"/>
      <c r="O85" s="60"/>
      <c r="P85" s="60"/>
      <c r="Q85" s="60"/>
      <c r="R85" s="60"/>
      <c r="S85" s="60"/>
      <c r="T85" s="63"/>
      <c r="U85" s="60">
        <v>0</v>
      </c>
      <c r="V85" s="63"/>
      <c r="W85" s="63"/>
      <c r="X85" s="63"/>
      <c r="Y85" s="82">
        <v>0</v>
      </c>
      <c r="AA85" s="63"/>
    </row>
    <row r="86" spans="1:27" hidden="1" x14ac:dyDescent="0.3">
      <c r="A86" s="74"/>
      <c r="B86" s="60"/>
      <c r="C86" s="60"/>
      <c r="D86" s="60"/>
      <c r="E86" s="60">
        <v>8</v>
      </c>
      <c r="F86" s="81"/>
      <c r="G86" s="60"/>
      <c r="H86" s="60"/>
      <c r="I86" s="60"/>
      <c r="J86" s="60"/>
      <c r="K86" s="60"/>
      <c r="L86" s="60"/>
      <c r="M86" s="60">
        <v>3</v>
      </c>
      <c r="N86" s="60"/>
      <c r="O86" s="60"/>
      <c r="P86" s="60"/>
      <c r="Q86" s="60"/>
      <c r="R86" s="60"/>
      <c r="S86" s="60"/>
      <c r="T86" s="63"/>
      <c r="U86" s="60">
        <v>0</v>
      </c>
      <c r="V86" s="63"/>
      <c r="W86" s="63"/>
      <c r="X86" s="63"/>
      <c r="Y86" s="82">
        <v>0</v>
      </c>
      <c r="AA86" s="63"/>
    </row>
    <row r="87" spans="1:27" hidden="1" x14ac:dyDescent="0.3">
      <c r="A87" s="74"/>
      <c r="B87" s="60"/>
      <c r="C87" s="60"/>
      <c r="D87" s="60"/>
      <c r="E87" s="60">
        <v>9</v>
      </c>
      <c r="F87" s="81"/>
      <c r="G87" s="60"/>
      <c r="H87" s="60"/>
      <c r="I87" s="60"/>
      <c r="J87" s="60"/>
      <c r="K87" s="60"/>
      <c r="L87" s="60"/>
      <c r="M87" s="60"/>
      <c r="N87" s="60"/>
      <c r="O87" s="60"/>
      <c r="P87" s="60"/>
      <c r="Q87" s="60"/>
      <c r="R87" s="60"/>
      <c r="S87" s="60"/>
      <c r="T87" s="63"/>
      <c r="U87" s="60">
        <v>1</v>
      </c>
      <c r="V87" s="63"/>
      <c r="W87" s="63"/>
      <c r="X87" s="63"/>
      <c r="Y87" s="82">
        <v>0</v>
      </c>
      <c r="AA87" s="63"/>
    </row>
    <row r="88" spans="1:27" hidden="1" x14ac:dyDescent="0.3">
      <c r="A88" s="74"/>
      <c r="B88" s="60"/>
      <c r="C88" s="60"/>
      <c r="D88" s="60"/>
      <c r="E88" s="60">
        <v>10</v>
      </c>
      <c r="F88" s="81"/>
      <c r="G88" s="60"/>
      <c r="H88" s="60"/>
      <c r="I88" s="60"/>
      <c r="J88" s="60"/>
      <c r="K88" s="60"/>
      <c r="L88" s="60"/>
      <c r="M88" s="60"/>
      <c r="N88" s="60"/>
      <c r="O88" s="60"/>
      <c r="P88" s="60"/>
      <c r="Q88" s="60"/>
      <c r="R88" s="60"/>
      <c r="S88" s="60"/>
      <c r="T88" s="63"/>
      <c r="U88" s="60">
        <v>1</v>
      </c>
      <c r="V88" s="63"/>
      <c r="W88" s="63"/>
      <c r="X88" s="63"/>
      <c r="Y88" s="82">
        <v>0</v>
      </c>
      <c r="AA88" s="63"/>
    </row>
    <row r="89" spans="1:27" hidden="1" x14ac:dyDescent="0.3">
      <c r="A89" s="74"/>
      <c r="B89" s="60"/>
      <c r="C89" s="60"/>
      <c r="D89" s="60"/>
      <c r="E89" s="60">
        <v>11</v>
      </c>
      <c r="F89" s="81"/>
      <c r="G89" s="60"/>
      <c r="H89" s="60"/>
      <c r="I89" s="60"/>
      <c r="J89" s="60"/>
      <c r="K89" s="60"/>
      <c r="L89" s="60"/>
      <c r="M89" s="60"/>
      <c r="N89" s="60"/>
      <c r="O89" s="60"/>
      <c r="P89" s="60"/>
      <c r="Q89" s="60"/>
      <c r="R89" s="60"/>
      <c r="S89" s="60"/>
      <c r="T89" s="63"/>
      <c r="U89" s="60">
        <v>1</v>
      </c>
      <c r="V89" s="63"/>
      <c r="W89" s="63"/>
      <c r="X89" s="63"/>
      <c r="Y89" s="82">
        <v>0</v>
      </c>
      <c r="AA89" s="63"/>
    </row>
    <row r="90" spans="1:27" hidden="1" x14ac:dyDescent="0.3">
      <c r="A90" s="74"/>
      <c r="B90" s="60"/>
      <c r="C90" s="60"/>
      <c r="D90" s="60"/>
      <c r="E90" s="60">
        <v>12</v>
      </c>
      <c r="F90" s="81"/>
      <c r="G90" s="60"/>
      <c r="H90" s="60"/>
      <c r="I90" s="60"/>
      <c r="J90" s="60"/>
      <c r="K90" s="60"/>
      <c r="L90" s="60"/>
      <c r="M90" s="60"/>
      <c r="N90" s="60"/>
      <c r="O90" s="60"/>
      <c r="P90" s="60"/>
      <c r="Q90" s="60"/>
      <c r="R90" s="60"/>
      <c r="S90" s="60"/>
      <c r="T90" s="63"/>
      <c r="U90" s="60">
        <v>1</v>
      </c>
      <c r="V90" s="63"/>
      <c r="W90" s="63"/>
      <c r="X90" s="63"/>
      <c r="Y90" s="82">
        <v>0</v>
      </c>
      <c r="AA90" s="63"/>
    </row>
    <row r="91" spans="1:27" hidden="1" x14ac:dyDescent="0.3">
      <c r="A91" s="74"/>
      <c r="B91" s="60"/>
      <c r="C91" s="60"/>
      <c r="D91" s="60"/>
      <c r="E91" s="60">
        <v>13</v>
      </c>
      <c r="F91" s="81"/>
      <c r="G91" s="60"/>
      <c r="H91" s="60"/>
      <c r="I91" s="60"/>
      <c r="J91" s="60"/>
      <c r="K91" s="60"/>
      <c r="L91" s="60"/>
      <c r="M91" s="60"/>
      <c r="N91" s="60"/>
      <c r="O91" s="60"/>
      <c r="P91" s="60"/>
      <c r="Q91" s="60"/>
      <c r="R91" s="60"/>
      <c r="S91" s="60"/>
      <c r="T91" s="63"/>
      <c r="U91" s="60">
        <v>2</v>
      </c>
      <c r="V91" s="63"/>
      <c r="W91" s="63"/>
      <c r="X91" s="63"/>
      <c r="Y91" s="82">
        <v>0</v>
      </c>
      <c r="AA91" s="63"/>
    </row>
    <row r="92" spans="1:27" hidden="1" x14ac:dyDescent="0.3">
      <c r="A92" s="74"/>
      <c r="B92" s="60"/>
      <c r="C92" s="60"/>
      <c r="D92" s="60"/>
      <c r="E92" s="60">
        <v>14</v>
      </c>
      <c r="F92" s="81"/>
      <c r="G92" s="60"/>
      <c r="H92" s="60"/>
      <c r="I92" s="60"/>
      <c r="J92" s="60"/>
      <c r="K92" s="60"/>
      <c r="L92" s="60"/>
      <c r="M92" s="60"/>
      <c r="N92" s="60"/>
      <c r="O92" s="60"/>
      <c r="P92" s="60"/>
      <c r="Q92" s="60"/>
      <c r="R92" s="60"/>
      <c r="S92" s="60"/>
      <c r="T92" s="63"/>
      <c r="U92" s="60">
        <v>2</v>
      </c>
      <c r="V92" s="63"/>
      <c r="W92" s="63"/>
      <c r="X92" s="63"/>
      <c r="Y92" s="82">
        <v>0</v>
      </c>
      <c r="AA92" s="63"/>
    </row>
    <row r="93" spans="1:27" hidden="1" x14ac:dyDescent="0.3">
      <c r="A93" s="74"/>
      <c r="B93" s="60"/>
      <c r="C93" s="60"/>
      <c r="D93" s="60"/>
      <c r="E93" s="60">
        <v>15</v>
      </c>
      <c r="F93" s="81"/>
      <c r="G93" s="60"/>
      <c r="H93" s="60"/>
      <c r="I93" s="60"/>
      <c r="J93" s="60"/>
      <c r="K93" s="60"/>
      <c r="L93" s="60"/>
      <c r="M93" s="60"/>
      <c r="N93" s="60"/>
      <c r="O93" s="60"/>
      <c r="P93" s="60"/>
      <c r="Q93" s="60"/>
      <c r="R93" s="60"/>
      <c r="S93" s="60"/>
      <c r="T93" s="63"/>
      <c r="U93" s="60">
        <v>3</v>
      </c>
      <c r="V93" s="63"/>
      <c r="W93" s="63"/>
      <c r="X93" s="63"/>
      <c r="Y93" s="82">
        <v>1</v>
      </c>
      <c r="AA93" s="63"/>
    </row>
    <row r="94" spans="1:27" hidden="1" x14ac:dyDescent="0.3">
      <c r="A94" s="74"/>
      <c r="B94" s="60"/>
      <c r="C94" s="60"/>
      <c r="D94" s="60"/>
      <c r="E94" s="60">
        <v>16</v>
      </c>
      <c r="F94" s="81"/>
      <c r="G94" s="60"/>
      <c r="H94" s="60"/>
      <c r="I94" s="60"/>
      <c r="J94" s="60"/>
      <c r="K94" s="60"/>
      <c r="L94" s="60"/>
      <c r="M94" s="60"/>
      <c r="N94" s="60"/>
      <c r="O94" s="60"/>
      <c r="P94" s="60"/>
      <c r="Q94" s="60"/>
      <c r="R94" s="60"/>
      <c r="S94" s="60"/>
      <c r="T94" s="63"/>
      <c r="U94" s="60">
        <v>3</v>
      </c>
      <c r="V94" s="63"/>
      <c r="W94" s="63"/>
      <c r="X94" s="63"/>
      <c r="Y94" s="82">
        <v>1</v>
      </c>
      <c r="AA94" s="63"/>
    </row>
    <row r="95" spans="1:27" hidden="1" x14ac:dyDescent="0.3">
      <c r="A95" s="74"/>
      <c r="B95" s="60"/>
      <c r="C95" s="60"/>
      <c r="D95" s="60"/>
      <c r="E95" s="60">
        <v>17</v>
      </c>
      <c r="F95" s="81"/>
      <c r="G95" s="60"/>
      <c r="H95" s="60"/>
      <c r="I95" s="60"/>
      <c r="J95" s="60"/>
      <c r="K95" s="60"/>
      <c r="L95" s="60"/>
      <c r="M95" s="60"/>
      <c r="N95" s="60"/>
      <c r="O95" s="60"/>
      <c r="P95" s="60"/>
      <c r="Q95" s="60"/>
      <c r="R95" s="60"/>
      <c r="S95" s="60"/>
      <c r="T95" s="63"/>
      <c r="U95" s="60"/>
      <c r="V95" s="63"/>
      <c r="W95" s="63"/>
      <c r="X95" s="63"/>
      <c r="Y95" s="82">
        <v>2</v>
      </c>
      <c r="AA95" s="63"/>
    </row>
    <row r="96" spans="1:27" hidden="1" x14ac:dyDescent="0.3">
      <c r="A96" s="74"/>
      <c r="B96" s="60"/>
      <c r="C96" s="60"/>
      <c r="D96" s="60"/>
      <c r="E96" s="60">
        <v>18</v>
      </c>
      <c r="F96" s="81"/>
      <c r="G96" s="60"/>
      <c r="H96" s="60"/>
      <c r="I96" s="60"/>
      <c r="J96" s="60"/>
      <c r="K96" s="60"/>
      <c r="L96" s="60"/>
      <c r="M96" s="60"/>
      <c r="N96" s="60"/>
      <c r="O96" s="60"/>
      <c r="P96" s="60"/>
      <c r="Q96" s="60"/>
      <c r="R96" s="60"/>
      <c r="S96" s="60"/>
      <c r="T96" s="63"/>
      <c r="U96" s="60"/>
      <c r="V96" s="63"/>
      <c r="W96" s="63"/>
      <c r="X96" s="63"/>
      <c r="Y96" s="82">
        <v>2</v>
      </c>
      <c r="AA96" s="63"/>
    </row>
    <row r="97" spans="1:27" hidden="1" x14ac:dyDescent="0.3">
      <c r="A97" s="74"/>
      <c r="B97" s="60"/>
      <c r="C97" s="60"/>
      <c r="D97" s="60"/>
      <c r="E97" s="60">
        <v>19</v>
      </c>
      <c r="F97" s="81"/>
      <c r="G97" s="60"/>
      <c r="H97" s="60"/>
      <c r="I97" s="60"/>
      <c r="J97" s="60"/>
      <c r="K97" s="60"/>
      <c r="L97" s="60"/>
      <c r="M97" s="60"/>
      <c r="N97" s="60"/>
      <c r="O97" s="60"/>
      <c r="P97" s="60"/>
      <c r="Q97" s="60"/>
      <c r="R97" s="60"/>
      <c r="S97" s="60"/>
      <c r="T97" s="63"/>
      <c r="U97" s="60"/>
      <c r="V97" s="63"/>
      <c r="W97" s="63"/>
      <c r="X97" s="63"/>
      <c r="Y97" s="82">
        <v>3</v>
      </c>
      <c r="AA97" s="63"/>
    </row>
    <row r="98" spans="1:27" hidden="1" x14ac:dyDescent="0.3">
      <c r="A98" s="74"/>
      <c r="B98" s="60"/>
      <c r="C98" s="60"/>
      <c r="D98" s="60"/>
      <c r="E98" s="60">
        <v>20</v>
      </c>
      <c r="F98" s="83"/>
      <c r="G98" s="69"/>
      <c r="H98" s="69"/>
      <c r="I98" s="69"/>
      <c r="J98" s="69"/>
      <c r="K98" s="69"/>
      <c r="L98" s="69"/>
      <c r="M98" s="69"/>
      <c r="N98" s="69"/>
      <c r="O98" s="69"/>
      <c r="P98" s="69"/>
      <c r="Q98" s="69"/>
      <c r="R98" s="69"/>
      <c r="S98" s="69"/>
      <c r="T98" s="68"/>
      <c r="U98" s="69"/>
      <c r="V98" s="68"/>
      <c r="W98" s="68"/>
      <c r="X98" s="68"/>
      <c r="Y98" s="84">
        <v>3</v>
      </c>
      <c r="AA98" s="63"/>
    </row>
    <row r="99" spans="1:27" hidden="1" x14ac:dyDescent="0.3">
      <c r="A99" s="74"/>
      <c r="B99" s="60"/>
      <c r="C99" s="60"/>
      <c r="D99" s="60"/>
      <c r="E99" s="60"/>
      <c r="F99" s="60"/>
      <c r="G99" s="60"/>
      <c r="H99" s="60"/>
      <c r="I99" s="60"/>
      <c r="J99" s="60"/>
      <c r="K99" s="60"/>
      <c r="L99" s="60"/>
      <c r="M99" s="60"/>
      <c r="N99" s="60"/>
      <c r="O99" s="60"/>
      <c r="P99" s="60"/>
      <c r="Q99" s="60"/>
      <c r="R99" s="60"/>
      <c r="S99" s="61"/>
      <c r="T99" s="63"/>
      <c r="U99" s="151"/>
      <c r="V99" s="63"/>
      <c r="W99" s="63"/>
      <c r="X99" s="63"/>
      <c r="Y99" s="63"/>
      <c r="Z99" s="63"/>
      <c r="AA99" s="63"/>
    </row>
    <row r="100" spans="1:27" ht="15" hidden="1" thickBot="1" x14ac:dyDescent="0.35">
      <c r="A100" s="74"/>
      <c r="B100" s="60"/>
      <c r="C100" s="60"/>
      <c r="D100" s="60"/>
      <c r="E100" s="60"/>
      <c r="F100" s="60"/>
      <c r="G100" s="60"/>
      <c r="H100" s="60"/>
      <c r="I100" s="60"/>
      <c r="J100" s="60"/>
      <c r="K100" s="60"/>
      <c r="L100" s="60"/>
      <c r="M100" s="60"/>
      <c r="N100" s="60"/>
      <c r="O100" s="60"/>
      <c r="P100" s="60"/>
      <c r="Q100" s="60"/>
      <c r="R100" s="60"/>
      <c r="S100" s="61"/>
      <c r="T100" s="63"/>
      <c r="U100" s="151"/>
      <c r="V100" s="63"/>
      <c r="W100" s="63"/>
      <c r="X100" s="63"/>
      <c r="Y100" s="63"/>
      <c r="Z100" s="63"/>
      <c r="AA100" s="63"/>
    </row>
    <row r="101" spans="1:27" hidden="1" x14ac:dyDescent="0.3">
      <c r="A101" s="74"/>
      <c r="B101" s="60"/>
      <c r="C101" s="60"/>
      <c r="D101" s="60"/>
      <c r="E101" s="85">
        <v>0</v>
      </c>
      <c r="F101" s="86" t="s">
        <v>277</v>
      </c>
      <c r="G101" s="87"/>
      <c r="H101" s="60"/>
      <c r="I101" s="60"/>
      <c r="J101" s="60"/>
      <c r="K101" s="60"/>
      <c r="L101" s="60"/>
      <c r="M101" s="60"/>
      <c r="N101" s="60"/>
      <c r="O101" s="60"/>
      <c r="P101" s="60"/>
      <c r="Q101" s="60"/>
      <c r="R101" s="60"/>
      <c r="S101" s="61"/>
      <c r="T101" s="63"/>
      <c r="U101" s="151"/>
      <c r="V101" s="63"/>
      <c r="W101" s="63"/>
      <c r="X101" s="63"/>
      <c r="Y101" s="63"/>
      <c r="Z101" s="63"/>
      <c r="AA101" s="63"/>
    </row>
    <row r="102" spans="1:27" hidden="1" x14ac:dyDescent="0.3">
      <c r="A102" s="74"/>
      <c r="B102" s="60"/>
      <c r="C102" s="60"/>
      <c r="D102" s="60"/>
      <c r="E102" s="88">
        <v>1</v>
      </c>
      <c r="F102" s="60" t="s">
        <v>234</v>
      </c>
      <c r="G102" s="89"/>
      <c r="H102" s="60"/>
      <c r="I102" s="60"/>
      <c r="J102" s="60"/>
      <c r="K102" s="60"/>
      <c r="L102" s="60"/>
      <c r="M102" s="60"/>
      <c r="N102" s="60"/>
      <c r="O102" s="60"/>
      <c r="P102" s="60"/>
      <c r="Q102" s="60"/>
      <c r="R102" s="60"/>
      <c r="S102" s="61"/>
      <c r="T102" s="63"/>
      <c r="U102" s="151"/>
      <c r="V102" s="63"/>
      <c r="W102" s="63"/>
      <c r="X102" s="63"/>
      <c r="Y102" s="63"/>
      <c r="Z102" s="63"/>
      <c r="AA102" s="63"/>
    </row>
    <row r="103" spans="1:27" hidden="1" x14ac:dyDescent="0.3">
      <c r="A103" s="74"/>
      <c r="B103" s="60"/>
      <c r="C103" s="60"/>
      <c r="D103" s="60"/>
      <c r="E103" s="88">
        <v>2</v>
      </c>
      <c r="F103" s="60" t="s">
        <v>233</v>
      </c>
      <c r="G103" s="89"/>
      <c r="H103" s="60"/>
      <c r="I103" s="60"/>
      <c r="J103" s="60"/>
      <c r="K103" s="60"/>
      <c r="L103" s="60"/>
      <c r="M103" s="60"/>
      <c r="N103" s="60"/>
      <c r="O103" s="60"/>
      <c r="P103" s="60"/>
      <c r="Q103" s="60"/>
      <c r="R103" s="60"/>
      <c r="S103" s="61"/>
      <c r="T103" s="63"/>
      <c r="U103" s="151"/>
      <c r="V103" s="63"/>
      <c r="W103" s="63"/>
      <c r="X103" s="63"/>
      <c r="Y103" s="63"/>
      <c r="Z103" s="63"/>
      <c r="AA103" s="63"/>
    </row>
    <row r="104" spans="1:27" ht="15" hidden="1" thickBot="1" x14ac:dyDescent="0.35">
      <c r="A104" s="90"/>
      <c r="B104" s="91"/>
      <c r="C104" s="91"/>
      <c r="D104" s="91"/>
      <c r="E104" s="92">
        <v>3</v>
      </c>
      <c r="F104" s="91" t="s">
        <v>276</v>
      </c>
      <c r="G104" s="93"/>
      <c r="H104" s="91"/>
      <c r="I104" s="91"/>
      <c r="J104" s="91"/>
      <c r="K104" s="91"/>
      <c r="L104" s="91"/>
      <c r="M104" s="91"/>
      <c r="N104" s="91"/>
      <c r="O104" s="91"/>
      <c r="P104" s="91"/>
      <c r="Q104" s="91"/>
      <c r="R104" s="91"/>
      <c r="S104" s="94"/>
      <c r="T104" s="95"/>
      <c r="U104" s="152"/>
      <c r="V104" s="95"/>
      <c r="W104" s="95"/>
      <c r="X104" s="95"/>
      <c r="Y104" s="95"/>
      <c r="Z104" s="95"/>
      <c r="AA104" s="95"/>
    </row>
    <row r="105" spans="1:27" ht="15" hidden="1" thickTop="1" x14ac:dyDescent="0.3"/>
    <row r="106" spans="1:27" ht="18" hidden="1" x14ac:dyDescent="0.35">
      <c r="C106" s="62" t="s">
        <v>167</v>
      </c>
      <c r="D106" s="63"/>
      <c r="G106" s="4" t="s">
        <v>242</v>
      </c>
      <c r="I106" s="63" t="b">
        <f>IF(C71=1,TRUE,FALSE)</f>
        <v>0</v>
      </c>
    </row>
    <row r="107" spans="1:27" hidden="1" x14ac:dyDescent="0.3">
      <c r="C107" s="63"/>
      <c r="D107" s="63"/>
      <c r="E107" s="63"/>
      <c r="F107" s="63"/>
    </row>
    <row r="108" spans="1:27" hidden="1" x14ac:dyDescent="0.3">
      <c r="C108" s="12" t="s">
        <v>168</v>
      </c>
      <c r="D108" s="13"/>
      <c r="E108" s="13"/>
      <c r="F108" s="64">
        <f>IF(I106,"kegs@lists.ph-freiburg.de",'           Start            '!F19)</f>
        <v>0</v>
      </c>
    </row>
    <row r="109" spans="1:27" hidden="1" x14ac:dyDescent="0.3">
      <c r="C109" s="14" t="s">
        <v>169</v>
      </c>
      <c r="F109" s="60" t="str">
        <f>IF(I106,'           Start            '!F19,"")</f>
        <v/>
      </c>
    </row>
    <row r="110" spans="1:27" hidden="1" x14ac:dyDescent="0.3">
      <c r="C110" s="66" t="s">
        <v>165</v>
      </c>
      <c r="D110" s="63"/>
      <c r="E110" s="63"/>
      <c r="F110" s="60" t="s">
        <v>173</v>
      </c>
    </row>
    <row r="111" spans="1:27" hidden="1" x14ac:dyDescent="0.3">
      <c r="C111" s="67" t="s">
        <v>166</v>
      </c>
      <c r="D111" s="68"/>
      <c r="E111" s="68"/>
      <c r="F111" s="69" t="str">
        <f>_xlfn.TEXTJOIN("",TRUE,F114:F122)</f>
        <v>0, Kl. 4%0A%0AGS%0AKonkr. 0/8%0AAbstr. 0/8%0ASubst. 0/8%0AArt.Attr. +- 0/4, -+ 0/4, ++ 0/4, -- 0/4%0ATitel 0/1%0AAnr. 0/2%0A%0AKS%0A Adj. n. Art. 7/7%0ADesub. 3/3%0ASonst. 124/124</v>
      </c>
    </row>
    <row r="112" spans="1:27" hidden="1" x14ac:dyDescent="0.3">
      <c r="D112" s="60">
        <f>LEN(_xlfn.TEXTJOIN("",TRUE,F108,F109,F110,F111))</f>
        <v>183</v>
      </c>
      <c r="E112" s="60" t="s">
        <v>258</v>
      </c>
    </row>
    <row r="113" spans="3:21" hidden="1" x14ac:dyDescent="0.3">
      <c r="C113" s="70"/>
      <c r="D113" s="63"/>
      <c r="E113" s="63"/>
      <c r="F113" s="60"/>
    </row>
    <row r="114" spans="3:21" hidden="1" x14ac:dyDescent="0.3">
      <c r="C114" s="70" t="s">
        <v>162</v>
      </c>
      <c r="D114" s="63"/>
      <c r="E114" s="63"/>
      <c r="F114" s="60" t="str">
        <f>IF(I106,MID(C68,1,27-G70),MID(C67,1,25))</f>
        <v>0</v>
      </c>
    </row>
    <row r="115" spans="3:21" hidden="1" x14ac:dyDescent="0.3">
      <c r="C115" t="s">
        <v>175</v>
      </c>
      <c r="F115" t="str">
        <f>CONCATENATE(", Kl. ",C69,"%0A%0A")</f>
        <v>, Kl. 4%0A%0A</v>
      </c>
    </row>
    <row r="116" spans="3:21" hidden="1" x14ac:dyDescent="0.3">
      <c r="C116" s="70" t="s">
        <v>156</v>
      </c>
      <c r="D116" s="63"/>
      <c r="E116" s="63"/>
      <c r="F116" s="60" t="str">
        <f>CONCATENATE("GS%0AKonkr. ",H48,"/8%0A")</f>
        <v>GS%0AKonkr. 0/8%0A</v>
      </c>
    </row>
    <row r="117" spans="3:21" hidden="1" x14ac:dyDescent="0.3">
      <c r="C117" s="70" t="s">
        <v>157</v>
      </c>
      <c r="D117" s="63"/>
      <c r="E117" s="63"/>
      <c r="F117" s="60" t="str">
        <f>CONCATENATE("Abstr. ",H49,"/8%0A")</f>
        <v>Abstr. 0/8%0A</v>
      </c>
    </row>
    <row r="118" spans="3:21" hidden="1" x14ac:dyDescent="0.3">
      <c r="C118" s="70" t="s">
        <v>170</v>
      </c>
      <c r="D118" s="63"/>
      <c r="E118" s="63"/>
      <c r="F118" s="60" t="str">
        <f>CONCATENATE("Subst. ",H50,"/8%0A")</f>
        <v>Subst. 0/8%0A</v>
      </c>
    </row>
    <row r="119" spans="3:21" hidden="1" x14ac:dyDescent="0.3">
      <c r="C119" s="70" t="s">
        <v>171</v>
      </c>
      <c r="D119" s="63"/>
      <c r="E119" s="63"/>
      <c r="F119" s="60" t="str">
        <f>CONCATENATE("Art.Attr. +- ",H52,"/4, -+ ",H53,"/4, ++ ",H54,"/4, -- ",H55,"/4%0A")</f>
        <v>Art.Attr. +- 0/4, -+ 0/4, ++ 0/4, -- 0/4%0A</v>
      </c>
    </row>
    <row r="120" spans="3:21" hidden="1" x14ac:dyDescent="0.3">
      <c r="C120" s="70" t="s">
        <v>159</v>
      </c>
      <c r="D120" s="63"/>
      <c r="E120" s="63"/>
      <c r="F120" s="60" t="str">
        <f>CONCATENATE("Titel ",H59,"/1%0AAnr. ",H60,"/2%0A%0A")</f>
        <v>Titel 0/1%0AAnr. 0/2%0A%0A</v>
      </c>
    </row>
    <row r="121" spans="3:21" hidden="1" x14ac:dyDescent="0.3"/>
    <row r="122" spans="3:21" s="96" customFormat="1" ht="15" hidden="1" thickBot="1" x14ac:dyDescent="0.35">
      <c r="C122" s="114" t="s">
        <v>172</v>
      </c>
      <c r="D122" s="95"/>
      <c r="E122" s="95"/>
      <c r="F122" s="91" t="str">
        <f>CONCATENATE("KS%0A Adj. n. Art. ",H62,"/7%0ADesub. ",H63,"/3%0ASonst. ",H64,"/124")</f>
        <v>KS%0A Adj. n. Art. 7/7%0ADesub. 3/3%0ASonst. 124/124</v>
      </c>
      <c r="U122" s="148"/>
    </row>
    <row r="123" spans="3:21" ht="15" hidden="1" thickTop="1" x14ac:dyDescent="0.3"/>
    <row r="124" spans="3:21" hidden="1" x14ac:dyDescent="0.3"/>
    <row r="125" spans="3:21" hidden="1" x14ac:dyDescent="0.3"/>
  </sheetData>
  <sheetProtection algorithmName="SHA-512" hashValue="CJK/tccPYWXi4MwseO4ncfvfaN9ZPBRNKGx91cgwlGuv7oTHNoClsarCuaJy0TBL4R6GUvx1T4yEEHJFanGfYg==" saltValue="VUTYF6ucGQq981BVhiPD3g==" spinCount="100000" sheet="1" objects="1" scenarios="1" selectLockedCells="1"/>
  <mergeCells count="6">
    <mergeCell ref="E4:I4"/>
    <mergeCell ref="K6:K8"/>
    <mergeCell ref="B35:D35"/>
    <mergeCell ref="E35:J35"/>
    <mergeCell ref="N12:N26"/>
    <mergeCell ref="L30:N32"/>
  </mergeCells>
  <phoneticPr fontId="9" type="noConversion"/>
  <conditionalFormatting sqref="E12:I32">
    <cfRule type="expression" dxfId="12" priority="1">
      <formula>$E$41=0</formula>
    </cfRule>
  </conditionalFormatting>
  <conditionalFormatting sqref="H8">
    <cfRule type="expression" dxfId="11" priority="32">
      <formula>#REF!=17</formula>
    </cfRule>
  </conditionalFormatting>
  <conditionalFormatting sqref="J12:K12 T12 J22:K22 T22 J25:K25 T25 J30:K30 T30">
    <cfRule type="expression" dxfId="10" priority="34">
      <formula>#REF!=17</formula>
    </cfRule>
  </conditionalFormatting>
  <conditionalFormatting sqref="J12:K32 T12:T32">
    <cfRule type="expression" dxfId="9" priority="42">
      <formula>#REF!&lt;17</formula>
    </cfRule>
  </conditionalFormatting>
  <conditionalFormatting sqref="K6:K8">
    <cfRule type="expression" dxfId="8" priority="10">
      <formula>E41=1</formula>
    </cfRule>
  </conditionalFormatting>
  <conditionalFormatting sqref="L12:L14 L17:L20 L22:L23 L25:L26">
    <cfRule type="expression" dxfId="7" priority="6">
      <formula>$U12=3</formula>
    </cfRule>
    <cfRule type="expression" dxfId="6" priority="7">
      <formula>$U12=2</formula>
    </cfRule>
    <cfRule type="expression" dxfId="5" priority="8">
      <formula>$U12=1</formula>
    </cfRule>
    <cfRule type="expression" dxfId="4" priority="9">
      <formula>$U12=0</formula>
    </cfRule>
  </conditionalFormatting>
  <conditionalFormatting sqref="N12">
    <cfRule type="expression" dxfId="3" priority="28">
      <formula>$U35=0</formula>
    </cfRule>
    <cfRule type="expression" dxfId="2" priority="29">
      <formula>$U35=3</formula>
    </cfRule>
    <cfRule type="expression" dxfId="1" priority="30">
      <formula>$U35=2</formula>
    </cfRule>
    <cfRule type="expression" dxfId="0" priority="31">
      <formula>$U35=1</formula>
    </cfRule>
  </conditionalFormatting>
  <hyperlinks>
    <hyperlink ref="E35:J35" r:id="rId1" tooltip="Online-Tutorial zur Groß-/Kleinschreibung" display="Online-Tutorial zur Groß-/Kleinschreibung" xr:uid="{A51BA9A5-3BDE-498A-8668-39FA7846F021}"/>
  </hyperlinks>
  <pageMargins left="0.7" right="0.7" top="0.78740157499999996" bottom="0.78740157499999996"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           Start            </vt:lpstr>
      <vt:lpstr>            Test            </vt:lpstr>
      <vt:lpstr>          Ergebnis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Wahl Dipl. Psych., Dr. Stefan (fr)</dc:creator>
  <cp:lastModifiedBy>Wahl Dipl. Psych., Dr. Stefan (fr)</cp:lastModifiedBy>
  <cp:lastPrinted>2024-04-05T09:44:58Z</cp:lastPrinted>
  <dcterms:created xsi:type="dcterms:W3CDTF">2024-03-12T13:40:44Z</dcterms:created>
  <dcterms:modified xsi:type="dcterms:W3CDTF">2025-03-11T09:59:25Z</dcterms:modified>
</cp:coreProperties>
</file>