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s272\Downloads\"/>
    </mc:Choice>
  </mc:AlternateContent>
  <xr:revisionPtr revIDLastSave="0" documentId="13_ncr:1_{C976D6D1-314F-452D-8D27-D600923AE632}" xr6:coauthVersionLast="47" xr6:coauthVersionMax="47" xr10:uidLastSave="{00000000-0000-0000-0000-000000000000}"/>
  <bookViews>
    <workbookView xWindow="-96" yWindow="0" windowWidth="11712" windowHeight="12336" activeTab="1" xr2:uid="{00000000-000D-0000-FFFF-FFFF00000000}"/>
  </bookViews>
  <sheets>
    <sheet name="Tabelle1" sheetId="1" r:id="rId1"/>
    <sheet name="Tabelle2" sheetId="2" r:id="rId2"/>
  </sheets>
  <definedNames>
    <definedName name="_xlnm.Print_Area" localSheetId="0">Tabelle1!$A$1:$H$39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O10" i="1" l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R9" i="1"/>
  <c r="Q9" i="1"/>
  <c r="P9" i="1"/>
  <c r="O9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2" i="2"/>
  <c r="F33" i="2"/>
  <c r="F34" i="2"/>
  <c r="F35" i="2"/>
  <c r="F36" i="2"/>
  <c r="F37" i="2"/>
  <c r="F38" i="2"/>
  <c r="F39" i="2"/>
  <c r="F40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2" i="2"/>
  <c r="C33" i="2"/>
  <c r="C34" i="2"/>
  <c r="C35" i="2"/>
  <c r="C36" i="2"/>
  <c r="C37" i="2"/>
  <c r="C38" i="2"/>
  <c r="C39" i="2"/>
  <c r="C40" i="2"/>
  <c r="C4" i="2"/>
  <c r="L40" i="2" l="1"/>
  <c r="D40" i="2" s="1"/>
  <c r="L39" i="2"/>
  <c r="D39" i="2" s="1"/>
  <c r="L38" i="2"/>
  <c r="L37" i="2"/>
  <c r="D37" i="2" s="1"/>
  <c r="L36" i="2"/>
  <c r="D36" i="2" s="1"/>
  <c r="L35" i="2"/>
  <c r="D35" i="2" s="1"/>
  <c r="L34" i="2"/>
  <c r="D34" i="2" s="1"/>
  <c r="L33" i="2"/>
  <c r="D33" i="2" s="1"/>
  <c r="L32" i="2"/>
  <c r="D32" i="2" s="1"/>
  <c r="L31" i="2"/>
  <c r="L30" i="2"/>
  <c r="L29" i="2"/>
  <c r="L28" i="2"/>
  <c r="D28" i="2" s="1"/>
  <c r="L27" i="2"/>
  <c r="D27" i="2" s="1"/>
  <c r="L26" i="2"/>
  <c r="D26" i="2" s="1"/>
  <c r="L25" i="2"/>
  <c r="D25" i="2" s="1"/>
  <c r="L24" i="2"/>
  <c r="D24" i="2" s="1"/>
  <c r="L23" i="2"/>
  <c r="D23" i="2" s="1"/>
  <c r="L22" i="2"/>
  <c r="L21" i="2"/>
  <c r="D21" i="2" s="1"/>
  <c r="L20" i="2"/>
  <c r="D20" i="2" s="1"/>
  <c r="L19" i="2"/>
  <c r="D19" i="2" s="1"/>
  <c r="L18" i="2"/>
  <c r="D18" i="2" s="1"/>
  <c r="L17" i="2"/>
  <c r="D17" i="2" s="1"/>
  <c r="L16" i="2"/>
  <c r="D16" i="2" s="1"/>
  <c r="L15" i="2"/>
  <c r="L14" i="2"/>
  <c r="L13" i="2"/>
  <c r="L12" i="2"/>
  <c r="D12" i="2" s="1"/>
  <c r="L11" i="2"/>
  <c r="D11" i="2" s="1"/>
  <c r="L10" i="2"/>
  <c r="L9" i="2"/>
  <c r="D9" i="2" s="1"/>
  <c r="L8" i="2"/>
  <c r="D8" i="2" s="1"/>
  <c r="L7" i="2"/>
  <c r="D7" i="2" s="1"/>
  <c r="L6" i="2"/>
  <c r="D6" i="2" s="1"/>
  <c r="L5" i="2"/>
  <c r="D5" i="2" s="1"/>
  <c r="L4" i="2"/>
  <c r="D4" i="2" s="1"/>
  <c r="D10" i="2"/>
  <c r="D13" i="2"/>
  <c r="D14" i="2"/>
  <c r="D15" i="2"/>
  <c r="D22" i="2"/>
  <c r="D29" i="2"/>
  <c r="D30" i="2"/>
  <c r="D38" i="2"/>
  <c r="M5" i="2" l="1"/>
  <c r="M6" i="2"/>
  <c r="M7" i="2"/>
  <c r="M8" i="2"/>
  <c r="M11" i="2"/>
  <c r="M12" i="2"/>
  <c r="M13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N31" i="2" s="1"/>
  <c r="M32" i="2"/>
  <c r="M33" i="2"/>
  <c r="M34" i="2"/>
  <c r="M35" i="2"/>
  <c r="M36" i="2"/>
  <c r="M37" i="2"/>
  <c r="M38" i="2"/>
  <c r="M39" i="2"/>
  <c r="M40" i="2"/>
  <c r="M4" i="2"/>
  <c r="E39" i="2" l="1"/>
  <c r="N39" i="2"/>
  <c r="J39" i="2" s="1"/>
  <c r="E23" i="2"/>
  <c r="N23" i="2"/>
  <c r="J23" i="2" s="1"/>
  <c r="E15" i="2"/>
  <c r="N15" i="2"/>
  <c r="J15" i="2" s="1"/>
  <c r="E22" i="2"/>
  <c r="N22" i="2"/>
  <c r="J22" i="2" s="1"/>
  <c r="E20" i="2"/>
  <c r="N20" i="2"/>
  <c r="J20" i="2" s="1"/>
  <c r="E30" i="2"/>
  <c r="N30" i="2"/>
  <c r="J30" i="2" s="1"/>
  <c r="E37" i="2"/>
  <c r="N37" i="2"/>
  <c r="J37" i="2" s="1"/>
  <c r="E21" i="2"/>
  <c r="N21" i="2"/>
  <c r="J21" i="2" s="1"/>
  <c r="E28" i="2"/>
  <c r="N28" i="2"/>
  <c r="J28" i="2" s="1"/>
  <c r="E27" i="2"/>
  <c r="N27" i="2"/>
  <c r="J27" i="2" s="1"/>
  <c r="E19" i="2"/>
  <c r="N19" i="2"/>
  <c r="J19" i="2" s="1"/>
  <c r="E8" i="2"/>
  <c r="N8" i="2"/>
  <c r="J8" i="2" s="1"/>
  <c r="E38" i="2"/>
  <c r="N38" i="2"/>
  <c r="J38" i="2" s="1"/>
  <c r="E13" i="2"/>
  <c r="N13" i="2"/>
  <c r="J13" i="2" s="1"/>
  <c r="E29" i="2"/>
  <c r="N29" i="2"/>
  <c r="J29" i="2" s="1"/>
  <c r="E12" i="2"/>
  <c r="N12" i="2"/>
  <c r="J12" i="2" s="1"/>
  <c r="E36" i="2"/>
  <c r="N36" i="2"/>
  <c r="J36" i="2" s="1"/>
  <c r="E11" i="2"/>
  <c r="N11" i="2"/>
  <c r="J11" i="2" s="1"/>
  <c r="E35" i="2"/>
  <c r="N35" i="2"/>
  <c r="J35" i="2" s="1"/>
  <c r="E34" i="2"/>
  <c r="N34" i="2"/>
  <c r="J34" i="2" s="1"/>
  <c r="E26" i="2"/>
  <c r="N26" i="2"/>
  <c r="J26" i="2" s="1"/>
  <c r="E18" i="2"/>
  <c r="N18" i="2"/>
  <c r="J18" i="2" s="1"/>
  <c r="E7" i="2"/>
  <c r="N7" i="2"/>
  <c r="J7" i="2" s="1"/>
  <c r="E4" i="2"/>
  <c r="N4" i="2"/>
  <c r="J4" i="2" s="1"/>
  <c r="E33" i="2"/>
  <c r="N33" i="2"/>
  <c r="J33" i="2" s="1"/>
  <c r="E25" i="2"/>
  <c r="N25" i="2"/>
  <c r="J25" i="2" s="1"/>
  <c r="E17" i="2"/>
  <c r="N17" i="2"/>
  <c r="J17" i="2" s="1"/>
  <c r="E6" i="2"/>
  <c r="N6" i="2"/>
  <c r="J6" i="2" s="1"/>
  <c r="E40" i="2"/>
  <c r="N40" i="2"/>
  <c r="J40" i="2" s="1"/>
  <c r="E32" i="2"/>
  <c r="N32" i="2"/>
  <c r="J32" i="2" s="1"/>
  <c r="E24" i="2"/>
  <c r="N24" i="2"/>
  <c r="J24" i="2" s="1"/>
  <c r="E16" i="2"/>
  <c r="N16" i="2"/>
  <c r="J16" i="2" s="1"/>
  <c r="E5" i="2"/>
  <c r="N5" i="2"/>
  <c r="J5" i="2" s="1"/>
  <c r="I4" i="2"/>
  <c r="I24" i="2"/>
  <c r="I37" i="2"/>
  <c r="I20" i="2"/>
  <c r="I33" i="2"/>
  <c r="I16" i="2"/>
  <c r="I28" i="2"/>
  <c r="I12" i="2"/>
  <c r="I8" i="2"/>
  <c r="I40" i="2"/>
  <c r="I36" i="2"/>
  <c r="I32" i="2"/>
  <c r="I27" i="2"/>
  <c r="I23" i="2"/>
  <c r="I19" i="2"/>
  <c r="I15" i="2"/>
  <c r="I11" i="2"/>
  <c r="I7" i="2"/>
  <c r="I39" i="2"/>
  <c r="I35" i="2"/>
  <c r="I30" i="2"/>
  <c r="I26" i="2"/>
  <c r="I22" i="2"/>
  <c r="I18" i="2"/>
  <c r="I6" i="2"/>
  <c r="I38" i="2"/>
  <c r="I34" i="2"/>
  <c r="I29" i="2"/>
  <c r="I25" i="2"/>
  <c r="I21" i="2"/>
  <c r="I17" i="2"/>
  <c r="I13" i="2"/>
  <c r="I5" i="2"/>
  <c r="G30" i="2" l="1"/>
  <c r="H30" i="2" l="1"/>
  <c r="H14" i="1"/>
  <c r="D9" i="1"/>
  <c r="D10" i="1"/>
  <c r="D11" i="1"/>
  <c r="D12" i="1"/>
  <c r="G25" i="1"/>
  <c r="F25" i="1"/>
  <c r="E25" i="1"/>
  <c r="D25" i="1"/>
  <c r="H24" i="1"/>
  <c r="H23" i="1"/>
  <c r="H22" i="1"/>
  <c r="H21" i="1"/>
  <c r="H20" i="1"/>
  <c r="H19" i="1"/>
  <c r="H18" i="1"/>
  <c r="H25" i="1" l="1"/>
  <c r="E10" i="1"/>
  <c r="E11" i="1"/>
  <c r="E9" i="1"/>
  <c r="D13" i="1" l="1"/>
  <c r="E12" i="1"/>
  <c r="D42" i="2"/>
  <c r="E42" i="2" s="1"/>
  <c r="F42" i="2" s="1"/>
  <c r="D43" i="2"/>
  <c r="E43" i="2" s="1"/>
  <c r="F43" i="2" s="1"/>
  <c r="E41" i="2"/>
  <c r="F41" i="2" s="1"/>
  <c r="M10" i="2"/>
  <c r="N10" i="2" s="1"/>
  <c r="J10" i="2" s="1"/>
  <c r="M14" i="2"/>
  <c r="N14" i="2" s="1"/>
  <c r="J14" i="2" s="1"/>
  <c r="E14" i="2" l="1"/>
  <c r="I14" i="2"/>
  <c r="E10" i="2"/>
  <c r="I10" i="2"/>
  <c r="D15" i="1"/>
  <c r="H27" i="2"/>
  <c r="H12" i="2"/>
  <c r="H39" i="2"/>
  <c r="H35" i="2"/>
  <c r="H26" i="2"/>
  <c r="H22" i="2"/>
  <c r="H19" i="2"/>
  <c r="H15" i="2"/>
  <c r="H11" i="2"/>
  <c r="H7" i="2"/>
  <c r="H25" i="2"/>
  <c r="H18" i="2"/>
  <c r="H14" i="2"/>
  <c r="H10" i="2"/>
  <c r="H6" i="2"/>
  <c r="G12" i="1"/>
  <c r="F12" i="1"/>
  <c r="E13" i="1"/>
  <c r="F10" i="1"/>
  <c r="F11" i="1"/>
  <c r="G27" i="2"/>
  <c r="G39" i="2"/>
  <c r="G35" i="2"/>
  <c r="G26" i="2"/>
  <c r="G22" i="2"/>
  <c r="G19" i="2"/>
  <c r="G15" i="2"/>
  <c r="G7" i="2"/>
  <c r="G25" i="2"/>
  <c r="G18" i="2"/>
  <c r="G14" i="2"/>
  <c r="G10" i="2"/>
  <c r="G6" i="2"/>
  <c r="G12" i="2"/>
  <c r="G11" i="2"/>
  <c r="M9" i="2"/>
  <c r="N9" i="2" s="1"/>
  <c r="J9" i="2" s="1"/>
  <c r="E9" i="2" l="1"/>
  <c r="I9" i="2"/>
  <c r="H12" i="1"/>
  <c r="E15" i="1"/>
  <c r="E27" i="1" s="1"/>
  <c r="E29" i="1" s="1"/>
  <c r="E31" i="1" s="1"/>
  <c r="D27" i="1"/>
  <c r="H28" i="2"/>
  <c r="H29" i="2"/>
  <c r="H16" i="2"/>
  <c r="H17" i="2"/>
  <c r="H33" i="2"/>
  <c r="H34" i="2"/>
  <c r="H20" i="2"/>
  <c r="H40" i="2"/>
  <c r="H5" i="2"/>
  <c r="H21" i="2"/>
  <c r="H37" i="2"/>
  <c r="H38" i="2"/>
  <c r="H23" i="2"/>
  <c r="H9" i="2"/>
  <c r="H24" i="2"/>
  <c r="H8" i="2"/>
  <c r="H32" i="2"/>
  <c r="H13" i="2"/>
  <c r="H4" i="2"/>
  <c r="H36" i="2"/>
  <c r="F9" i="1"/>
  <c r="G13" i="1"/>
  <c r="F13" i="1"/>
  <c r="G10" i="1"/>
  <c r="H10" i="1" s="1"/>
  <c r="G4" i="2"/>
  <c r="G28" i="2"/>
  <c r="G36" i="2"/>
  <c r="G17" i="2"/>
  <c r="G34" i="2"/>
  <c r="G20" i="2"/>
  <c r="G40" i="2"/>
  <c r="G5" i="2"/>
  <c r="G21" i="2"/>
  <c r="G37" i="2"/>
  <c r="G38" i="2"/>
  <c r="G23" i="2"/>
  <c r="G13" i="2"/>
  <c r="G29" i="2"/>
  <c r="G16" i="2"/>
  <c r="G33" i="2"/>
  <c r="G9" i="2"/>
  <c r="G24" i="2"/>
  <c r="G11" i="1"/>
  <c r="H11" i="1" s="1"/>
  <c r="G8" i="2"/>
  <c r="G32" i="2"/>
  <c r="H13" i="1" l="1"/>
  <c r="D29" i="1"/>
  <c r="D31" i="1" s="1"/>
  <c r="F15" i="1"/>
  <c r="G9" i="1"/>
  <c r="G15" i="1" s="1"/>
  <c r="G27" i="1" s="1"/>
  <c r="G29" i="1" s="1"/>
  <c r="G31" i="1" s="1"/>
  <c r="F27" i="1" l="1"/>
  <c r="H15" i="1"/>
  <c r="H9" i="1"/>
  <c r="F29" i="1" l="1"/>
  <c r="H27" i="1"/>
  <c r="F31" i="1" l="1"/>
  <c r="H31" i="1" s="1"/>
  <c r="H29" i="1"/>
</calcChain>
</file>

<file path=xl/sharedStrings.xml><?xml version="1.0" encoding="utf-8"?>
<sst xmlns="http://schemas.openxmlformats.org/spreadsheetml/2006/main" count="96" uniqueCount="76">
  <si>
    <t>Finanzierungsplan zum Projekt:</t>
  </si>
  <si>
    <t>Summe</t>
  </si>
  <si>
    <t>stud. Hilfskräfte</t>
  </si>
  <si>
    <t>wiss. Hilfskräfte</t>
  </si>
  <si>
    <t>Sonstiges</t>
  </si>
  <si>
    <t>Summe Personal:</t>
  </si>
  <si>
    <t>Geräte (unter 2.500 €)</t>
  </si>
  <si>
    <t>Geräte (über 2.500 €)</t>
  </si>
  <si>
    <t>Verbrauchsmaterial (z.B. Papier, Kopien)</t>
  </si>
  <si>
    <t>Summe Sachkosten:</t>
  </si>
  <si>
    <t>Rechnungsgrundlage:</t>
  </si>
  <si>
    <t>lineare  Steigerung</t>
  </si>
  <si>
    <t>Variablen:</t>
  </si>
  <si>
    <t>B. Sachkosten</t>
  </si>
  <si>
    <t>Overhead (v.H.):</t>
  </si>
  <si>
    <t>Summe:</t>
  </si>
  <si>
    <r>
      <t>A. Personal</t>
    </r>
    <r>
      <rPr>
        <sz val="9.5"/>
        <rFont val="Arial Narrow"/>
        <family val="2"/>
      </rPr>
      <t xml:space="preserve"> </t>
    </r>
    <r>
      <rPr>
        <vertAlign val="superscript"/>
        <sz val="9.5"/>
        <rFont val="Arial Narrow"/>
        <family val="2"/>
      </rPr>
      <t>1)</t>
    </r>
  </si>
  <si>
    <t>Zwischensumme:</t>
  </si>
  <si>
    <t xml:space="preserve">PROJEKTLEITUNG: </t>
  </si>
  <si>
    <t>LAUFZEIT:</t>
  </si>
  <si>
    <t xml:space="preserve">MITTELGEBER: </t>
  </si>
  <si>
    <t>C. Overhead</t>
  </si>
  <si>
    <r>
      <t xml:space="preserve">    </t>
    </r>
    <r>
      <rPr>
        <sz val="9.5"/>
        <rFont val="Arial Narrow"/>
        <family val="2"/>
      </rPr>
      <t xml:space="preserve">  Annahme: lineare Steigerung von  X% pro Jahr</t>
    </r>
  </si>
  <si>
    <t>Stellenausschreibungen (Annahme: mind. 1.200 € pro Ausschr.)</t>
  </si>
  <si>
    <t>Vergabe von Aufträgen (z.B.Werkverträge)</t>
  </si>
  <si>
    <t xml:space="preserve">15Ü  </t>
  </si>
  <si>
    <t xml:space="preserve">A 15    </t>
  </si>
  <si>
    <t xml:space="preserve">A 14 </t>
  </si>
  <si>
    <t xml:space="preserve">A 13    </t>
  </si>
  <si>
    <t xml:space="preserve">13Ü </t>
  </si>
  <si>
    <t xml:space="preserve"> A 13  mit Amtszulage</t>
  </si>
  <si>
    <t xml:space="preserve">A 13   </t>
  </si>
  <si>
    <t xml:space="preserve">A 12  </t>
  </si>
  <si>
    <t xml:space="preserve">A 11   </t>
  </si>
  <si>
    <t xml:space="preserve">A 10   </t>
  </si>
  <si>
    <t xml:space="preserve">A 9    </t>
  </si>
  <si>
    <t xml:space="preserve">A 9 mit Amtszulage </t>
  </si>
  <si>
    <t xml:space="preserve">A 9   </t>
  </si>
  <si>
    <t xml:space="preserve">A 8   </t>
  </si>
  <si>
    <t xml:space="preserve">A 7  </t>
  </si>
  <si>
    <t xml:space="preserve">2Ü  </t>
  </si>
  <si>
    <t xml:space="preserve">A 6   </t>
  </si>
  <si>
    <t xml:space="preserve">W 3 </t>
  </si>
  <si>
    <t xml:space="preserve">W 2 </t>
  </si>
  <si>
    <t xml:space="preserve">W 1 </t>
  </si>
  <si>
    <t>Richtsätze Planausschreiben</t>
  </si>
  <si>
    <t>Jahressatz</t>
  </si>
  <si>
    <t>Monatssatz</t>
  </si>
  <si>
    <t xml:space="preserve">Projektmanagement </t>
  </si>
  <si>
    <t xml:space="preserve">wiss. Personal </t>
  </si>
  <si>
    <t xml:space="preserve">nicht-wiss. Personal  </t>
  </si>
  <si>
    <t>Besoldungs/Entgeltgruppe</t>
  </si>
  <si>
    <t>Stundensatz 2023</t>
  </si>
  <si>
    <t>SHK</t>
  </si>
  <si>
    <t>WHK_Bachelor</t>
  </si>
  <si>
    <t>WHK_Master</t>
  </si>
  <si>
    <t>Preis</t>
  </si>
  <si>
    <t>Anzahl Stunden</t>
  </si>
  <si>
    <t>Auswahl</t>
  </si>
  <si>
    <t>(in der Regel mind. 15 v.H.)</t>
  </si>
  <si>
    <t>2024</t>
  </si>
  <si>
    <r>
      <t xml:space="preserve">Reisekosten </t>
    </r>
    <r>
      <rPr>
        <vertAlign val="superscript"/>
        <sz val="9.5"/>
        <rFont val="Arial Narrow"/>
        <family val="2"/>
      </rPr>
      <t>2)</t>
    </r>
  </si>
  <si>
    <r>
      <t>Sonstiges (z.B. Raumkosten) 3</t>
    </r>
    <r>
      <rPr>
        <vertAlign val="superscript"/>
        <sz val="9.5"/>
        <rFont val="Arial Narrow"/>
        <family val="2"/>
      </rPr>
      <t>)</t>
    </r>
  </si>
  <si>
    <r>
      <t xml:space="preserve">3) </t>
    </r>
    <r>
      <rPr>
        <sz val="9.5"/>
        <rFont val="Arial Narrow"/>
        <family val="2"/>
      </rPr>
      <t xml:space="preserve">  Erläuterungen:</t>
    </r>
  </si>
  <si>
    <r>
      <t xml:space="preserve">2) </t>
    </r>
    <r>
      <rPr>
        <sz val="9.5"/>
        <rFont val="Arial Narrow"/>
        <family val="2"/>
      </rPr>
      <t xml:space="preserve">  Reisekosten inkl. Klimaabgabe bei Flugreisen</t>
    </r>
  </si>
  <si>
    <r>
      <t xml:space="preserve">1) </t>
    </r>
    <r>
      <rPr>
        <sz val="9.5"/>
        <rFont val="Arial Narrow"/>
        <family val="2"/>
      </rPr>
      <t xml:space="preserve">  gem. Richtsätze zur Veranschlagung der Dienstbezüge […] https://fm.baden-wuerttemberg.de/fileadmin/redaktion/m-fm/intern/Dateien_Downloads/Personal_Orga_Allgemeines/190321_Richtsaetze2020-2021.pdf </t>
    </r>
  </si>
  <si>
    <t>9b</t>
  </si>
  <si>
    <t>9a</t>
  </si>
  <si>
    <t>Stundensatz 2025</t>
  </si>
  <si>
    <t>Stundensatz 2024</t>
  </si>
  <si>
    <t>2025</t>
  </si>
  <si>
    <t>2026</t>
  </si>
  <si>
    <t>STAND: 30.04.2023</t>
  </si>
  <si>
    <t xml:space="preserve">A 16 </t>
  </si>
  <si>
    <t>2027</t>
  </si>
  <si>
    <t>Stundensatz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</si>
</sst>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_ ;[Red]\-#,##0\ "/>
    <numFmt numFmtId="165" formatCode="#,##0\ &quot;€&quot;"/>
    <numFmt numFmtId="166" formatCode="#,##0.00\ &quot;€&quot;"/>
    <numFmt numFmtId="167" formatCode="0_ ;[Red]\-0\ 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u/>
      <sz val="1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9.5"/>
      <name val="Arial Narrow"/>
      <family val="2"/>
    </font>
    <font>
      <sz val="9.5"/>
      <name val="Arial"/>
      <family val="2"/>
    </font>
    <font>
      <sz val="9.5"/>
      <color theme="1"/>
      <name val="Calibri"/>
      <family val="2"/>
      <scheme val="minor"/>
    </font>
    <font>
      <b/>
      <sz val="9.5"/>
      <name val="Arial Narrow"/>
      <family val="2"/>
    </font>
    <font>
      <b/>
      <u/>
      <sz val="9.5"/>
      <name val="Arial Narrow"/>
      <family val="2"/>
    </font>
    <font>
      <vertAlign val="superscript"/>
      <sz val="9.5"/>
      <name val="Arial Narrow"/>
      <family val="2"/>
    </font>
    <font>
      <sz val="9.5"/>
      <color theme="1"/>
      <name val="Arial Narrow"/>
      <family val="2"/>
    </font>
    <font>
      <u/>
      <sz val="9.5"/>
      <name val="Arial Narrow"/>
      <family val="2"/>
    </font>
    <font>
      <u/>
      <sz val="9.5"/>
      <color theme="1"/>
      <name val="Arial Narrow"/>
      <family val="2"/>
    </font>
    <font>
      <sz val="9.5"/>
      <color rgb="FF0070C0"/>
      <name val="Arial Narrow"/>
      <family val="2"/>
    </font>
    <font>
      <i/>
      <sz val="9.5"/>
      <name val="Arial Narrow"/>
      <family val="2"/>
    </font>
    <font>
      <i/>
      <sz val="9.5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.5"/>
      <color theme="0" tint="-0.499984740745262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9.5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8DEFB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8" fillId="0" borderId="0" xfId="1" applyFont="1"/>
    <xf numFmtId="0" fontId="9" fillId="0" borderId="0" xfId="0" applyFont="1"/>
    <xf numFmtId="0" fontId="9" fillId="0" borderId="4" xfId="0" applyFont="1" applyBorder="1"/>
    <xf numFmtId="0" fontId="7" fillId="0" borderId="4" xfId="1" applyFont="1" applyBorder="1"/>
    <xf numFmtId="0" fontId="8" fillId="0" borderId="4" xfId="1" applyFont="1" applyBorder="1"/>
    <xf numFmtId="49" fontId="10" fillId="0" borderId="0" xfId="1" applyNumberFormat="1" applyFont="1" applyAlignment="1">
      <alignment horizontal="right"/>
    </xf>
    <xf numFmtId="0" fontId="11" fillId="0" borderId="0" xfId="1" applyFont="1"/>
    <xf numFmtId="49" fontId="10" fillId="0" borderId="0" xfId="1" applyNumberFormat="1" applyFont="1" applyAlignment="1">
      <alignment horizontal="center"/>
    </xf>
    <xf numFmtId="165" fontId="7" fillId="0" borderId="0" xfId="1" applyNumberFormat="1" applyFont="1"/>
    <xf numFmtId="0" fontId="7" fillId="0" borderId="2" xfId="1" applyFont="1" applyBorder="1"/>
    <xf numFmtId="165" fontId="7" fillId="0" borderId="2" xfId="1" applyNumberFormat="1" applyFont="1" applyBorder="1"/>
    <xf numFmtId="0" fontId="8" fillId="0" borderId="2" xfId="1" applyFont="1" applyBorder="1"/>
    <xf numFmtId="0" fontId="7" fillId="2" borderId="3" xfId="1" applyFont="1" applyFill="1" applyBorder="1"/>
    <xf numFmtId="165" fontId="7" fillId="2" borderId="3" xfId="1" applyNumberFormat="1" applyFont="1" applyFill="1" applyBorder="1"/>
    <xf numFmtId="0" fontId="7" fillId="0" borderId="1" xfId="1" applyFont="1" applyBorder="1"/>
    <xf numFmtId="0" fontId="8" fillId="0" borderId="1" xfId="1" applyFont="1" applyBorder="1"/>
    <xf numFmtId="164" fontId="7" fillId="0" borderId="0" xfId="1" applyNumberFormat="1" applyFont="1"/>
    <xf numFmtId="166" fontId="7" fillId="0" borderId="0" xfId="1" applyNumberFormat="1" applyFont="1"/>
    <xf numFmtId="0" fontId="12" fillId="0" borderId="0" xfId="1" applyFont="1"/>
    <xf numFmtId="0" fontId="13" fillId="0" borderId="0" xfId="0" applyFont="1"/>
    <xf numFmtId="0" fontId="14" fillId="0" borderId="0" xfId="1" applyFont="1"/>
    <xf numFmtId="0" fontId="7" fillId="0" borderId="0" xfId="1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/>
    <xf numFmtId="0" fontId="13" fillId="0" borderId="0" xfId="0" applyFont="1" applyAlignment="1">
      <alignment horizontal="left"/>
    </xf>
    <xf numFmtId="0" fontId="16" fillId="0" borderId="0" xfId="0" applyFont="1"/>
    <xf numFmtId="0" fontId="17" fillId="0" borderId="5" xfId="1" applyFont="1" applyBorder="1"/>
    <xf numFmtId="0" fontId="18" fillId="0" borderId="5" xfId="1" applyFont="1" applyBorder="1"/>
    <xf numFmtId="165" fontId="17" fillId="0" borderId="5" xfId="1" applyNumberFormat="1" applyFont="1" applyBorder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10" fillId="2" borderId="3" xfId="1" applyFont="1" applyFill="1" applyBorder="1"/>
    <xf numFmtId="0" fontId="23" fillId="0" borderId="0" xfId="0" applyFont="1" applyAlignment="1">
      <alignment vertical="center"/>
    </xf>
    <xf numFmtId="0" fontId="1" fillId="0" borderId="0" xfId="0" applyFont="1"/>
    <xf numFmtId="167" fontId="23" fillId="0" borderId="0" xfId="0" applyNumberFormat="1" applyFont="1" applyAlignment="1">
      <alignment horizontal="left" vertical="center"/>
    </xf>
    <xf numFmtId="44" fontId="0" fillId="0" borderId="0" xfId="2" applyFont="1"/>
    <xf numFmtId="49" fontId="10" fillId="0" borderId="6" xfId="1" applyNumberFormat="1" applyFont="1" applyBorder="1" applyAlignment="1">
      <alignment horizontal="right"/>
    </xf>
    <xf numFmtId="49" fontId="10" fillId="0" borderId="7" xfId="1" applyNumberFormat="1" applyFont="1" applyBorder="1" applyAlignment="1">
      <alignment horizontal="right"/>
    </xf>
    <xf numFmtId="49" fontId="10" fillId="0" borderId="8" xfId="1" applyNumberFormat="1" applyFont="1" applyBorder="1" applyAlignment="1">
      <alignment horizontal="right"/>
    </xf>
    <xf numFmtId="0" fontId="8" fillId="0" borderId="10" xfId="1" applyFont="1" applyBorder="1"/>
    <xf numFmtId="0" fontId="8" fillId="0" borderId="12" xfId="1" applyFont="1" applyBorder="1"/>
    <xf numFmtId="0" fontId="7" fillId="0" borderId="6" xfId="1" applyFont="1" applyBorder="1"/>
    <xf numFmtId="0" fontId="7" fillId="0" borderId="7" xfId="1" applyFont="1" applyBorder="1"/>
    <xf numFmtId="0" fontId="8" fillId="0" borderId="8" xfId="1" applyFont="1" applyBorder="1"/>
    <xf numFmtId="0" fontId="11" fillId="0" borderId="9" xfId="1" applyFont="1" applyBorder="1"/>
    <xf numFmtId="0" fontId="7" fillId="0" borderId="9" xfId="1" applyFont="1" applyBorder="1"/>
    <xf numFmtId="0" fontId="7" fillId="0" borderId="11" xfId="1" applyFont="1" applyBorder="1"/>
    <xf numFmtId="0" fontId="11" fillId="0" borderId="6" xfId="1" applyFont="1" applyBorder="1"/>
    <xf numFmtId="0" fontId="11" fillId="0" borderId="7" xfId="1" applyFont="1" applyBorder="1"/>
    <xf numFmtId="0" fontId="8" fillId="0" borderId="7" xfId="1" applyFont="1" applyBorder="1"/>
    <xf numFmtId="165" fontId="7" fillId="0" borderId="6" xfId="1" applyNumberFormat="1" applyFont="1" applyBorder="1"/>
    <xf numFmtId="165" fontId="7" fillId="0" borderId="7" xfId="1" applyNumberFormat="1" applyFont="1" applyBorder="1"/>
    <xf numFmtId="0" fontId="22" fillId="0" borderId="0" xfId="0" applyFont="1"/>
    <xf numFmtId="44" fontId="24" fillId="0" borderId="0" xfId="1" applyNumberFormat="1" applyFont="1"/>
    <xf numFmtId="0" fontId="5" fillId="0" borderId="4" xfId="0" applyFont="1" applyBorder="1"/>
    <xf numFmtId="0" fontId="0" fillId="0" borderId="4" xfId="0" applyBorder="1"/>
    <xf numFmtId="165" fontId="7" fillId="0" borderId="8" xfId="1" applyNumberFormat="1" applyFont="1" applyBorder="1"/>
    <xf numFmtId="165" fontId="7" fillId="0" borderId="9" xfId="1" applyNumberFormat="1" applyFont="1" applyBorder="1"/>
    <xf numFmtId="165" fontId="7" fillId="0" borderId="11" xfId="1" applyNumberFormat="1" applyFont="1" applyBorder="1"/>
    <xf numFmtId="44" fontId="7" fillId="0" borderId="9" xfId="2" applyFont="1" applyBorder="1"/>
    <xf numFmtId="44" fontId="7" fillId="0" borderId="0" xfId="2" applyFont="1" applyBorder="1"/>
    <xf numFmtId="44" fontId="7" fillId="0" borderId="10" xfId="2" applyFont="1" applyBorder="1"/>
    <xf numFmtId="0" fontId="7" fillId="0" borderId="12" xfId="1" applyFont="1" applyBorder="1"/>
    <xf numFmtId="44" fontId="7" fillId="0" borderId="9" xfId="2" applyFont="1" applyFill="1" applyBorder="1"/>
    <xf numFmtId="44" fontId="7" fillId="0" borderId="0" xfId="2" applyFont="1" applyFill="1" applyBorder="1"/>
    <xf numFmtId="44" fontId="7" fillId="0" borderId="10" xfId="2" applyFont="1" applyFill="1" applyBorder="1"/>
    <xf numFmtId="44" fontId="7" fillId="0" borderId="11" xfId="2" applyFont="1" applyFill="1" applyBorder="1"/>
    <xf numFmtId="44" fontId="7" fillId="0" borderId="1" xfId="2" applyFont="1" applyFill="1" applyBorder="1"/>
    <xf numFmtId="44" fontId="7" fillId="0" borderId="12" xfId="2" applyFont="1" applyFill="1" applyBorder="1"/>
    <xf numFmtId="0" fontId="8" fillId="0" borderId="15" xfId="1" applyFont="1" applyBorder="1"/>
    <xf numFmtId="49" fontId="10" fillId="0" borderId="1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0" fillId="0" borderId="12" xfId="1" applyNumberFormat="1" applyFont="1" applyBorder="1" applyAlignment="1">
      <alignment horizontal="center"/>
    </xf>
    <xf numFmtId="0" fontId="10" fillId="0" borderId="11" xfId="1" applyFont="1" applyBorder="1" applyAlignment="1">
      <alignment horizontal="right"/>
    </xf>
    <xf numFmtId="0" fontId="10" fillId="0" borderId="1" xfId="1" applyFont="1" applyBorder="1" applyAlignment="1">
      <alignment horizontal="right"/>
    </xf>
    <xf numFmtId="0" fontId="10" fillId="0" borderId="12" xfId="1" applyFont="1" applyBorder="1" applyAlignment="1">
      <alignment horizontal="right"/>
    </xf>
    <xf numFmtId="165" fontId="7" fillId="3" borderId="9" xfId="1" applyNumberFormat="1" applyFont="1" applyFill="1" applyBorder="1"/>
    <xf numFmtId="165" fontId="7" fillId="3" borderId="0" xfId="1" applyNumberFormat="1" applyFont="1" applyFill="1"/>
    <xf numFmtId="165" fontId="7" fillId="3" borderId="10" xfId="1" applyNumberFormat="1" applyFont="1" applyFill="1" applyBorder="1"/>
    <xf numFmtId="165" fontId="7" fillId="3" borderId="11" xfId="1" applyNumberFormat="1" applyFont="1" applyFill="1" applyBorder="1"/>
    <xf numFmtId="165" fontId="7" fillId="3" borderId="1" xfId="1" applyNumberFormat="1" applyFont="1" applyFill="1" applyBorder="1"/>
    <xf numFmtId="165" fontId="7" fillId="3" borderId="12" xfId="1" applyNumberFormat="1" applyFont="1" applyFill="1" applyBorder="1"/>
    <xf numFmtId="0" fontId="7" fillId="3" borderId="13" xfId="1" applyFont="1" applyFill="1" applyBorder="1"/>
    <xf numFmtId="0" fontId="7" fillId="3" borderId="14" xfId="1" applyFont="1" applyFill="1" applyBorder="1"/>
    <xf numFmtId="0" fontId="13" fillId="3" borderId="11" xfId="0" applyFont="1" applyFill="1" applyBorder="1"/>
    <xf numFmtId="0" fontId="13" fillId="3" borderId="1" xfId="0" applyFont="1" applyFill="1" applyBorder="1"/>
    <xf numFmtId="0" fontId="13" fillId="3" borderId="12" xfId="0" applyFont="1" applyFill="1" applyBorder="1"/>
    <xf numFmtId="10" fontId="25" fillId="3" borderId="0" xfId="0" applyNumberFormat="1" applyFont="1" applyFill="1"/>
    <xf numFmtId="0" fontId="10" fillId="3" borderId="0" xfId="0" applyFont="1" applyFill="1"/>
    <xf numFmtId="0" fontId="13" fillId="3" borderId="9" xfId="0" applyFont="1" applyFill="1" applyBorder="1"/>
    <xf numFmtId="44" fontId="0" fillId="0" borderId="0" xfId="0" applyNumberFormat="1"/>
    <xf numFmtId="0" fontId="13" fillId="3" borderId="0" xfId="0" applyFont="1" applyFill="1"/>
    <xf numFmtId="0" fontId="10" fillId="0" borderId="9" xfId="1" applyFont="1" applyBorder="1" applyAlignment="1">
      <alignment horizontal="right"/>
    </xf>
    <xf numFmtId="0" fontId="10" fillId="0" borderId="0" xfId="1" applyFont="1" applyAlignment="1">
      <alignment horizontal="right"/>
    </xf>
    <xf numFmtId="0" fontId="13" fillId="3" borderId="7" xfId="0" applyFont="1" applyFill="1" applyBorder="1"/>
    <xf numFmtId="0" fontId="13" fillId="3" borderId="6" xfId="0" applyFont="1" applyFill="1" applyBorder="1"/>
    <xf numFmtId="0" fontId="13" fillId="3" borderId="8" xfId="0" applyFont="1" applyFill="1" applyBorder="1"/>
    <xf numFmtId="0" fontId="13" fillId="3" borderId="10" xfId="0" applyFont="1" applyFill="1" applyBorder="1"/>
    <xf numFmtId="0" fontId="11" fillId="0" borderId="14" xfId="1" applyFont="1" applyBorder="1"/>
  </cellXfs>
  <cellStyles count="4">
    <cellStyle name="Standard" xfId="0" builtinId="0"/>
    <cellStyle name="Standard 2" xfId="1" xr:uid="{00000000-0005-0000-0000-000001000000}"/>
    <cellStyle name="Währung" xfId="2" builtinId="4"/>
    <cellStyle name="Währung 2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showGridLines="0" topLeftCell="D1" zoomScaleNormal="100" zoomScaleSheetLayoutView="160" workbookViewId="0">
      <selection activeCell="O9" sqref="O9:R9"/>
    </sheetView>
  </sheetViews>
  <sheetFormatPr baseColWidth="10" defaultRowHeight="14.4" x14ac:dyDescent="0.3"/>
  <cols>
    <col min="1" max="1" width="14.109375" customWidth="1"/>
    <col min="2" max="2" width="11.109375" customWidth="1"/>
    <col min="3" max="3" width="19.44140625" customWidth="1"/>
    <col min="4" max="13" width="13.33203125" customWidth="1"/>
  </cols>
  <sheetData>
    <row r="1" spans="1:19" ht="18.75" customHeight="1" x14ac:dyDescent="0.35">
      <c r="A1" s="1" t="s">
        <v>0</v>
      </c>
      <c r="B1" s="2"/>
      <c r="C1" s="3"/>
      <c r="D1" s="4"/>
      <c r="E1" s="3"/>
    </row>
    <row r="2" spans="1:19" ht="18.75" customHeight="1" x14ac:dyDescent="0.3">
      <c r="A2" s="7" t="s">
        <v>18</v>
      </c>
      <c r="B2" s="7"/>
      <c r="C2" s="8"/>
      <c r="D2" s="8"/>
      <c r="E2" s="8"/>
      <c r="F2" s="9"/>
      <c r="G2" s="9"/>
      <c r="H2" s="9"/>
      <c r="I2" s="5"/>
      <c r="J2" s="5"/>
      <c r="K2" s="5"/>
    </row>
    <row r="3" spans="1:19" ht="18.75" customHeight="1" x14ac:dyDescent="0.3">
      <c r="A3" s="7" t="s">
        <v>19</v>
      </c>
      <c r="B3" s="7"/>
      <c r="C3" s="8"/>
      <c r="D3" s="8"/>
      <c r="E3" s="8"/>
      <c r="F3" s="9"/>
      <c r="G3" s="9"/>
      <c r="H3" s="9"/>
      <c r="I3" s="5"/>
      <c r="J3" s="5"/>
      <c r="K3" s="5"/>
    </row>
    <row r="4" spans="1:19" ht="18.75" customHeight="1" x14ac:dyDescent="0.3">
      <c r="A4" s="7" t="s">
        <v>20</v>
      </c>
      <c r="B4" s="7"/>
      <c r="C4" s="8"/>
      <c r="D4" s="8"/>
      <c r="E4" s="8"/>
      <c r="F4" s="9"/>
      <c r="G4" s="9"/>
      <c r="H4" s="9"/>
      <c r="I4" s="5"/>
      <c r="J4" s="5"/>
      <c r="K4" s="5"/>
    </row>
    <row r="5" spans="1:19" ht="18.75" customHeight="1" thickBot="1" x14ac:dyDescent="0.35">
      <c r="A5" s="10"/>
      <c r="B5" s="11"/>
      <c r="C5" s="12"/>
      <c r="D5" s="12"/>
      <c r="E5" s="12"/>
      <c r="F5" s="10"/>
      <c r="G5" s="10"/>
      <c r="H5" s="10"/>
      <c r="I5" s="63"/>
      <c r="J5" s="63"/>
      <c r="K5" s="63"/>
      <c r="L5" s="64"/>
      <c r="M5" s="64"/>
      <c r="N5" s="64"/>
      <c r="O5" s="64"/>
      <c r="P5" s="64"/>
      <c r="Q5" s="64"/>
      <c r="R5" s="64"/>
    </row>
    <row r="6" spans="1:19" ht="18.75" customHeight="1" x14ac:dyDescent="0.3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9" ht="18.75" customHeight="1" x14ac:dyDescent="0.3">
      <c r="A7" s="50"/>
      <c r="B7" s="51"/>
      <c r="C7" s="78"/>
      <c r="D7" s="45" t="s">
        <v>60</v>
      </c>
      <c r="E7" s="46" t="s">
        <v>70</v>
      </c>
      <c r="F7" s="46" t="s">
        <v>71</v>
      </c>
      <c r="G7" s="47" t="s">
        <v>74</v>
      </c>
      <c r="H7" s="13" t="s">
        <v>1</v>
      </c>
      <c r="I7" s="8"/>
      <c r="J7" s="45" t="s">
        <v>60</v>
      </c>
      <c r="K7" s="46" t="s">
        <v>70</v>
      </c>
      <c r="L7" s="46" t="s">
        <v>71</v>
      </c>
      <c r="M7" s="47" t="s">
        <v>74</v>
      </c>
      <c r="N7" s="13"/>
      <c r="O7" s="45" t="s">
        <v>60</v>
      </c>
      <c r="P7" s="46" t="s">
        <v>70</v>
      </c>
      <c r="Q7" s="46" t="s">
        <v>71</v>
      </c>
      <c r="R7" s="47" t="s">
        <v>74</v>
      </c>
      <c r="S7" s="5"/>
    </row>
    <row r="8" spans="1:19" ht="18.75" customHeight="1" x14ac:dyDescent="0.3">
      <c r="A8" s="53" t="s">
        <v>16</v>
      </c>
      <c r="B8" s="14"/>
      <c r="C8" s="107" t="s">
        <v>58</v>
      </c>
      <c r="D8" s="79"/>
      <c r="E8" s="80"/>
      <c r="F8" s="80"/>
      <c r="G8" s="81"/>
      <c r="H8" s="15"/>
      <c r="I8" s="8"/>
      <c r="J8" s="101" t="s">
        <v>57</v>
      </c>
      <c r="K8" s="102" t="s">
        <v>57</v>
      </c>
      <c r="L8" s="102" t="s">
        <v>57</v>
      </c>
      <c r="M8" s="84" t="s">
        <v>57</v>
      </c>
      <c r="N8" s="15"/>
      <c r="O8" s="82" t="s">
        <v>56</v>
      </c>
      <c r="P8" s="83" t="s">
        <v>56</v>
      </c>
      <c r="Q8" s="83" t="s">
        <v>56</v>
      </c>
      <c r="R8" s="84" t="s">
        <v>56</v>
      </c>
      <c r="S8" s="5"/>
    </row>
    <row r="9" spans="1:19" ht="18.75" customHeight="1" x14ac:dyDescent="0.3">
      <c r="A9" s="54" t="s">
        <v>48</v>
      </c>
      <c r="B9" s="7"/>
      <c r="C9" s="91"/>
      <c r="D9" s="72">
        <f>J9*O9</f>
        <v>0</v>
      </c>
      <c r="E9" s="73">
        <f>K9*P9</f>
        <v>0</v>
      </c>
      <c r="F9" s="73">
        <f>L9*Q9</f>
        <v>0</v>
      </c>
      <c r="G9" s="74">
        <f>M9*R9</f>
        <v>0</v>
      </c>
      <c r="H9" s="16">
        <f>SUM(D9:G9)</f>
        <v>0</v>
      </c>
      <c r="I9" s="7"/>
      <c r="J9" s="104"/>
      <c r="K9" s="103"/>
      <c r="L9" s="103"/>
      <c r="M9" s="105"/>
      <c r="N9" s="16"/>
      <c r="O9" s="68">
        <f>IF($C9=0,0,VLOOKUP($C9,Tabelle2!$B$3:C$43,2,0))</f>
        <v>0</v>
      </c>
      <c r="P9" s="69">
        <f>IF($C9=0,0,VLOOKUP($C9,Tabelle2!$B$3:D$43,3,0))</f>
        <v>0</v>
      </c>
      <c r="Q9" s="69">
        <f>IF($C9=0,0,VLOOKUP($C9,Tabelle2!$B$3:E$43,4,0))</f>
        <v>0</v>
      </c>
      <c r="R9" s="70">
        <f>IF($C9=0,0,VLOOKUP($C9,Tabelle2!$B$3:F$43,5,0))</f>
        <v>0</v>
      </c>
      <c r="S9" s="5"/>
    </row>
    <row r="10" spans="1:19" ht="18.75" customHeight="1" x14ac:dyDescent="0.3">
      <c r="A10" s="54" t="s">
        <v>49</v>
      </c>
      <c r="B10" s="7"/>
      <c r="C10" s="91"/>
      <c r="D10" s="72">
        <f t="shared" ref="D10:D13" si="0">J10*O10</f>
        <v>0</v>
      </c>
      <c r="E10" s="73">
        <f t="shared" ref="E10:E13" si="1">K10*P10</f>
        <v>0</v>
      </c>
      <c r="F10" s="73">
        <f t="shared" ref="F10:F13" si="2">L10*Q10</f>
        <v>0</v>
      </c>
      <c r="G10" s="74">
        <f t="shared" ref="G10:G13" si="3">M10*R10</f>
        <v>0</v>
      </c>
      <c r="H10" s="16">
        <f>SUM(D10:G10)</f>
        <v>0</v>
      </c>
      <c r="I10" s="7"/>
      <c r="J10" s="98"/>
      <c r="K10" s="100"/>
      <c r="L10" s="100"/>
      <c r="M10" s="106"/>
      <c r="N10" s="16"/>
      <c r="O10" s="68">
        <f>IF($C10=0,0,VLOOKUP($C10,Tabelle2!$B$3:C$43,2,0))</f>
        <v>0</v>
      </c>
      <c r="P10" s="69">
        <f>IF($C10=0,0,VLOOKUP($C10,Tabelle2!$B$3:D$43,3,0))</f>
        <v>0</v>
      </c>
      <c r="Q10" s="69">
        <f>IF($C10=0,0,VLOOKUP($C10,Tabelle2!$B$3:E$43,4,0))</f>
        <v>0</v>
      </c>
      <c r="R10" s="70">
        <f>IF($C10=0,0,VLOOKUP($C10,Tabelle2!$B$3:F$43,5,0))</f>
        <v>0</v>
      </c>
      <c r="S10" s="5"/>
    </row>
    <row r="11" spans="1:19" ht="18.75" customHeight="1" x14ac:dyDescent="0.3">
      <c r="A11" s="54" t="s">
        <v>50</v>
      </c>
      <c r="B11" s="7"/>
      <c r="C11" s="91"/>
      <c r="D11" s="72">
        <f t="shared" si="0"/>
        <v>0</v>
      </c>
      <c r="E11" s="73">
        <f t="shared" si="1"/>
        <v>0</v>
      </c>
      <c r="F11" s="73">
        <f t="shared" si="2"/>
        <v>0</v>
      </c>
      <c r="G11" s="74">
        <f t="shared" si="3"/>
        <v>0</v>
      </c>
      <c r="H11" s="16">
        <f t="shared" ref="H11:H14" si="4">SUM(D11:G11)</f>
        <v>0</v>
      </c>
      <c r="I11" s="7"/>
      <c r="J11" s="98"/>
      <c r="K11" s="100"/>
      <c r="L11" s="100"/>
      <c r="M11" s="106"/>
      <c r="N11" s="16"/>
      <c r="O11" s="68">
        <f>IF($C11=0,0,VLOOKUP($C11,Tabelle2!$B$3:C$43,2,0))</f>
        <v>0</v>
      </c>
      <c r="P11" s="69">
        <f>IF($C11=0,0,VLOOKUP($C11,Tabelle2!$B$3:D$43,3,0))</f>
        <v>0</v>
      </c>
      <c r="Q11" s="69">
        <f>IF($C11=0,0,VLOOKUP($C11,Tabelle2!$B$3:E$43,4,0))</f>
        <v>0</v>
      </c>
      <c r="R11" s="70">
        <f>IF($C11=0,0,VLOOKUP($C11,Tabelle2!$B$3:F$43,5,0))</f>
        <v>0</v>
      </c>
      <c r="S11" s="5"/>
    </row>
    <row r="12" spans="1:19" ht="18.75" customHeight="1" x14ac:dyDescent="0.3">
      <c r="A12" s="54" t="s">
        <v>2</v>
      </c>
      <c r="B12" s="7"/>
      <c r="C12" s="91"/>
      <c r="D12" s="72">
        <f t="shared" si="0"/>
        <v>0</v>
      </c>
      <c r="E12" s="73">
        <f t="shared" si="1"/>
        <v>0</v>
      </c>
      <c r="F12" s="73">
        <f t="shared" si="2"/>
        <v>0</v>
      </c>
      <c r="G12" s="74">
        <f t="shared" si="3"/>
        <v>0</v>
      </c>
      <c r="H12" s="16">
        <f t="shared" si="4"/>
        <v>0</v>
      </c>
      <c r="I12" s="7"/>
      <c r="J12" s="98"/>
      <c r="K12" s="100"/>
      <c r="L12" s="100"/>
      <c r="M12" s="106"/>
      <c r="N12" s="16"/>
      <c r="O12" s="68">
        <f>IF($C12=0,0,VLOOKUP($C12,Tabelle2!$B$3:C$43,2,0))</f>
        <v>0</v>
      </c>
      <c r="P12" s="69">
        <f>IF($C12=0,0,VLOOKUP($C12,Tabelle2!$B$3:D$43,3,0))</f>
        <v>0</v>
      </c>
      <c r="Q12" s="69">
        <f>IF($C12=0,0,VLOOKUP($C12,Tabelle2!$B$3:E$43,4,0))</f>
        <v>0</v>
      </c>
      <c r="R12" s="70">
        <f>IF($C12=0,0,VLOOKUP($C12,Tabelle2!$B$3:F$43,5,0))</f>
        <v>0</v>
      </c>
      <c r="S12" s="5"/>
    </row>
    <row r="13" spans="1:19" ht="18.75" customHeight="1" x14ac:dyDescent="0.3">
      <c r="A13" s="54" t="s">
        <v>3</v>
      </c>
      <c r="B13" s="7"/>
      <c r="C13" s="91"/>
      <c r="D13" s="72">
        <f t="shared" si="0"/>
        <v>0</v>
      </c>
      <c r="E13" s="73">
        <f t="shared" si="1"/>
        <v>0</v>
      </c>
      <c r="F13" s="73">
        <f t="shared" si="2"/>
        <v>0</v>
      </c>
      <c r="G13" s="74">
        <f t="shared" si="3"/>
        <v>0</v>
      </c>
      <c r="H13" s="16">
        <f t="shared" si="4"/>
        <v>0</v>
      </c>
      <c r="I13" s="7"/>
      <c r="J13" s="98"/>
      <c r="K13" s="100"/>
      <c r="L13" s="100"/>
      <c r="M13" s="106"/>
      <c r="N13" s="16"/>
      <c r="O13" s="68">
        <f>IF($C13=0,0,VLOOKUP($C13,Tabelle2!$B$3:C$43,2,0))</f>
        <v>0</v>
      </c>
      <c r="P13" s="69">
        <f>IF($C13=0,0,VLOOKUP($C13,Tabelle2!$B$3:D$43,3,0))</f>
        <v>0</v>
      </c>
      <c r="Q13" s="69">
        <f>IF($C13=0,0,VLOOKUP($C13,Tabelle2!$B$3:E$43,4,0))</f>
        <v>0</v>
      </c>
      <c r="R13" s="70">
        <f>IF($C13=0,0,VLOOKUP($C13,Tabelle2!$B$3:F$43,5,0))</f>
        <v>0</v>
      </c>
      <c r="S13" s="5"/>
    </row>
    <row r="14" spans="1:19" ht="18.75" customHeight="1" x14ac:dyDescent="0.3">
      <c r="A14" s="55" t="s">
        <v>4</v>
      </c>
      <c r="B14" s="22"/>
      <c r="C14" s="92"/>
      <c r="D14" s="75"/>
      <c r="E14" s="76"/>
      <c r="F14" s="76"/>
      <c r="G14" s="77"/>
      <c r="H14" s="16">
        <f t="shared" si="4"/>
        <v>0</v>
      </c>
      <c r="I14" s="22"/>
      <c r="J14" s="93"/>
      <c r="K14" s="94"/>
      <c r="L14" s="94"/>
      <c r="M14" s="95"/>
      <c r="N14" s="16"/>
      <c r="O14" s="55"/>
      <c r="P14" s="22"/>
      <c r="Q14" s="22"/>
      <c r="R14" s="71"/>
      <c r="S14" s="5"/>
    </row>
    <row r="15" spans="1:19" ht="18.75" customHeight="1" x14ac:dyDescent="0.3">
      <c r="A15" s="17" t="s">
        <v>5</v>
      </c>
      <c r="B15" s="17"/>
      <c r="C15" s="17"/>
      <c r="D15" s="18">
        <f>SUM(D9:D14)</f>
        <v>0</v>
      </c>
      <c r="E15" s="18">
        <f t="shared" ref="E15:G15" si="5">SUM(E9:E14)</f>
        <v>0</v>
      </c>
      <c r="F15" s="18">
        <f t="shared" si="5"/>
        <v>0</v>
      </c>
      <c r="G15" s="18">
        <f t="shared" si="5"/>
        <v>0</v>
      </c>
      <c r="H15" s="18">
        <f>SUM(D15:G15)</f>
        <v>0</v>
      </c>
      <c r="I15" s="17"/>
      <c r="J15" s="17"/>
      <c r="K15" s="17"/>
      <c r="L15" s="17"/>
      <c r="M15" s="17"/>
      <c r="N15" s="18"/>
      <c r="O15" s="17"/>
      <c r="P15" s="17"/>
      <c r="Q15" s="17"/>
      <c r="R15" s="17"/>
      <c r="S15" s="5"/>
    </row>
    <row r="16" spans="1:19" ht="18.75" customHeight="1" x14ac:dyDescent="0.3">
      <c r="A16" s="7"/>
      <c r="B16" s="7"/>
      <c r="C16" s="8"/>
      <c r="D16" s="16"/>
      <c r="E16" s="16"/>
      <c r="F16" s="16"/>
      <c r="G16" s="16"/>
      <c r="H16" s="16"/>
      <c r="I16" s="8"/>
      <c r="J16" s="8"/>
      <c r="K16" s="8"/>
      <c r="L16" s="8"/>
      <c r="M16" s="8"/>
      <c r="N16" s="16"/>
      <c r="O16" s="8"/>
      <c r="P16" s="8"/>
      <c r="Q16" s="8"/>
      <c r="R16" s="8"/>
      <c r="S16" s="5"/>
    </row>
    <row r="17" spans="1:14" ht="18.75" customHeight="1" x14ac:dyDescent="0.3">
      <c r="A17" s="56" t="s">
        <v>13</v>
      </c>
      <c r="B17" s="57"/>
      <c r="C17" s="52"/>
      <c r="D17" s="59"/>
      <c r="E17" s="60"/>
      <c r="F17" s="60"/>
      <c r="G17" s="65"/>
      <c r="H17" s="59"/>
      <c r="I17" s="58"/>
      <c r="J17" s="5"/>
    </row>
    <row r="18" spans="1:14" ht="18.75" customHeight="1" x14ac:dyDescent="0.3">
      <c r="A18" s="55" t="s">
        <v>61</v>
      </c>
      <c r="B18" s="14"/>
      <c r="C18" s="48"/>
      <c r="D18" s="85"/>
      <c r="E18" s="86"/>
      <c r="F18" s="86"/>
      <c r="G18" s="87"/>
      <c r="H18" s="66">
        <f>SUM(D18:G18)</f>
        <v>0</v>
      </c>
      <c r="I18" s="8"/>
      <c r="J18" s="5"/>
    </row>
    <row r="19" spans="1:14" ht="18.75" customHeight="1" x14ac:dyDescent="0.3">
      <c r="A19" s="54" t="s">
        <v>6</v>
      </c>
      <c r="B19" s="14"/>
      <c r="C19" s="48"/>
      <c r="D19" s="85"/>
      <c r="E19" s="86"/>
      <c r="F19" s="86"/>
      <c r="G19" s="87"/>
      <c r="H19" s="66">
        <f t="shared" ref="H19:H24" si="6">SUM(D19:G19)</f>
        <v>0</v>
      </c>
      <c r="I19" s="8"/>
      <c r="J19" s="5"/>
    </row>
    <row r="20" spans="1:14" ht="18.75" customHeight="1" x14ac:dyDescent="0.3">
      <c r="A20" s="54" t="s">
        <v>7</v>
      </c>
      <c r="B20" s="7"/>
      <c r="C20" s="48"/>
      <c r="D20" s="85"/>
      <c r="E20" s="86"/>
      <c r="F20" s="86"/>
      <c r="G20" s="87"/>
      <c r="H20" s="66">
        <f t="shared" si="6"/>
        <v>0</v>
      </c>
      <c r="I20" s="8"/>
      <c r="J20" s="5"/>
    </row>
    <row r="21" spans="1:14" ht="18.75" customHeight="1" x14ac:dyDescent="0.3">
      <c r="A21" s="54" t="s">
        <v>24</v>
      </c>
      <c r="B21" s="7"/>
      <c r="C21" s="48"/>
      <c r="D21" s="85"/>
      <c r="E21" s="86"/>
      <c r="F21" s="86"/>
      <c r="G21" s="87"/>
      <c r="H21" s="66">
        <f t="shared" si="6"/>
        <v>0</v>
      </c>
      <c r="I21" s="8"/>
      <c r="J21" s="5"/>
    </row>
    <row r="22" spans="1:14" ht="18.75" customHeight="1" x14ac:dyDescent="0.3">
      <c r="A22" s="54" t="s">
        <v>8</v>
      </c>
      <c r="B22" s="7"/>
      <c r="C22" s="48"/>
      <c r="D22" s="85"/>
      <c r="E22" s="86"/>
      <c r="F22" s="86"/>
      <c r="G22" s="87"/>
      <c r="H22" s="66">
        <f t="shared" si="6"/>
        <v>0</v>
      </c>
      <c r="I22" s="8"/>
      <c r="J22" s="5"/>
    </row>
    <row r="23" spans="1:14" ht="18.75" customHeight="1" x14ac:dyDescent="0.3">
      <c r="A23" s="54" t="s">
        <v>23</v>
      </c>
      <c r="B23" s="7"/>
      <c r="C23" s="48"/>
      <c r="D23" s="85"/>
      <c r="E23" s="86"/>
      <c r="F23" s="86"/>
      <c r="G23" s="87"/>
      <c r="H23" s="66">
        <f t="shared" si="6"/>
        <v>0</v>
      </c>
      <c r="I23" s="8"/>
      <c r="J23" s="39"/>
    </row>
    <row r="24" spans="1:14" ht="18.75" customHeight="1" x14ac:dyDescent="0.3">
      <c r="A24" s="55" t="s">
        <v>62</v>
      </c>
      <c r="B24" s="22"/>
      <c r="C24" s="49"/>
      <c r="D24" s="88"/>
      <c r="E24" s="89"/>
      <c r="F24" s="89"/>
      <c r="G24" s="90"/>
      <c r="H24" s="67">
        <f t="shared" si="6"/>
        <v>0</v>
      </c>
      <c r="I24" s="23"/>
      <c r="J24" s="5"/>
    </row>
    <row r="25" spans="1:14" ht="18.75" customHeight="1" x14ac:dyDescent="0.3">
      <c r="A25" s="17" t="s">
        <v>9</v>
      </c>
      <c r="B25" s="17"/>
      <c r="C25" s="19"/>
      <c r="D25" s="18">
        <f>SUM(D18:D24)</f>
        <v>0</v>
      </c>
      <c r="E25" s="18">
        <f t="shared" ref="E25" si="7">SUM(E18:E24)</f>
        <v>0</v>
      </c>
      <c r="F25" s="18">
        <f t="shared" ref="F25" si="8">SUM(F18:F24)</f>
        <v>0</v>
      </c>
      <c r="G25" s="18">
        <f t="shared" ref="G25" si="9">SUM(G18:G24)</f>
        <v>0</v>
      </c>
      <c r="H25" s="18">
        <f>SUM(D25:G25)</f>
        <v>0</v>
      </c>
      <c r="I25" s="19"/>
      <c r="J25" s="5"/>
    </row>
    <row r="26" spans="1:14" ht="18.75" customHeight="1" x14ac:dyDescent="0.3">
      <c r="A26" s="7"/>
      <c r="B26" s="7"/>
      <c r="C26" s="8"/>
      <c r="D26" s="16"/>
      <c r="E26" s="16"/>
      <c r="F26" s="16"/>
      <c r="G26" s="16"/>
      <c r="H26" s="16"/>
      <c r="I26" s="8"/>
      <c r="J26" s="5"/>
    </row>
    <row r="27" spans="1:14" s="38" customFormat="1" ht="18.75" customHeight="1" thickBot="1" x14ac:dyDescent="0.35">
      <c r="A27" s="34" t="s">
        <v>17</v>
      </c>
      <c r="B27" s="34"/>
      <c r="C27" s="35"/>
      <c r="D27" s="36">
        <f>D15+D25</f>
        <v>0</v>
      </c>
      <c r="E27" s="36">
        <f>E15+E25</f>
        <v>0</v>
      </c>
      <c r="F27" s="36">
        <f>F15+F25</f>
        <v>0</v>
      </c>
      <c r="G27" s="36">
        <f>G15+G25</f>
        <v>0</v>
      </c>
      <c r="H27" s="36">
        <f>SUM(D27:G27)</f>
        <v>0</v>
      </c>
      <c r="I27" s="35"/>
      <c r="J27" s="37"/>
    </row>
    <row r="28" spans="1:14" ht="18.75" customHeight="1" x14ac:dyDescent="0.3">
      <c r="A28" s="7"/>
      <c r="B28" s="7"/>
      <c r="C28" s="8"/>
      <c r="D28" s="16"/>
      <c r="E28" s="16"/>
      <c r="F28" s="16"/>
      <c r="G28" s="16"/>
      <c r="H28" s="16"/>
      <c r="I28" s="8"/>
      <c r="J28" s="8"/>
      <c r="K28" s="8"/>
      <c r="L28" s="8"/>
      <c r="M28" s="8"/>
      <c r="N28" s="5"/>
    </row>
    <row r="29" spans="1:14" ht="18.75" customHeight="1" x14ac:dyDescent="0.3">
      <c r="A29" s="14" t="s">
        <v>21</v>
      </c>
      <c r="B29" s="14"/>
      <c r="C29" s="8"/>
      <c r="D29" s="16">
        <f>D27*$D$45/100</f>
        <v>0</v>
      </c>
      <c r="E29" s="16">
        <f t="shared" ref="E29:G29" si="10">E27*$D$45/100</f>
        <v>0</v>
      </c>
      <c r="F29" s="16">
        <f t="shared" si="10"/>
        <v>0</v>
      </c>
      <c r="G29" s="16">
        <f t="shared" si="10"/>
        <v>0</v>
      </c>
      <c r="H29" s="16">
        <f>SUM(D29:G29)</f>
        <v>0</v>
      </c>
      <c r="I29" s="8"/>
      <c r="J29" s="8"/>
      <c r="K29" s="8"/>
      <c r="L29" s="8"/>
      <c r="M29" s="8"/>
      <c r="N29" s="5"/>
    </row>
    <row r="30" spans="1:14" ht="18.75" customHeight="1" x14ac:dyDescent="0.3">
      <c r="A30" s="7"/>
      <c r="B30" s="7"/>
      <c r="C30" s="8"/>
      <c r="D30" s="16"/>
      <c r="E30" s="16"/>
      <c r="F30" s="16"/>
      <c r="G30" s="16"/>
      <c r="H30" s="16"/>
      <c r="I30" s="8"/>
      <c r="J30" s="8"/>
      <c r="K30" s="8"/>
      <c r="L30" s="8"/>
      <c r="M30" s="8"/>
      <c r="N30" s="5"/>
    </row>
    <row r="31" spans="1:14" ht="18.75" customHeight="1" thickBot="1" x14ac:dyDescent="0.35">
      <c r="A31" s="40" t="s">
        <v>15</v>
      </c>
      <c r="B31" s="20"/>
      <c r="C31" s="20"/>
      <c r="D31" s="21">
        <f>D27+D29</f>
        <v>0</v>
      </c>
      <c r="E31" s="21">
        <f t="shared" ref="E31:G31" si="11">E27+E29</f>
        <v>0</v>
      </c>
      <c r="F31" s="21">
        <f t="shared" si="11"/>
        <v>0</v>
      </c>
      <c r="G31" s="21">
        <f t="shared" si="11"/>
        <v>0</v>
      </c>
      <c r="H31" s="21">
        <f>SUM(D31:G31)</f>
        <v>0</v>
      </c>
      <c r="I31" s="20"/>
      <c r="J31" s="5"/>
    </row>
    <row r="32" spans="1:14" ht="18.75" customHeight="1" thickTop="1" x14ac:dyDescent="0.3">
      <c r="A32" s="7"/>
      <c r="B32" s="7"/>
      <c r="C32" s="8"/>
      <c r="D32" s="16"/>
      <c r="E32" s="16"/>
      <c r="F32" s="16"/>
      <c r="G32" s="16"/>
      <c r="H32" s="16"/>
      <c r="I32" s="5"/>
      <c r="J32" s="5"/>
      <c r="K32" s="5"/>
    </row>
    <row r="33" spans="1:11" x14ac:dyDescent="0.3">
      <c r="A33" s="7"/>
      <c r="B33" s="7"/>
      <c r="C33" s="8"/>
      <c r="D33" s="16"/>
      <c r="E33" s="16"/>
      <c r="F33" s="16"/>
      <c r="G33" s="16"/>
      <c r="H33" s="16"/>
      <c r="I33" s="5"/>
      <c r="J33" s="5"/>
      <c r="K33" s="5"/>
    </row>
    <row r="34" spans="1:11" ht="15" customHeight="1" x14ac:dyDescent="0.3">
      <c r="A34" s="22"/>
      <c r="B34" s="22"/>
      <c r="C34" s="23"/>
      <c r="D34" s="24"/>
      <c r="E34" s="25"/>
      <c r="F34" s="9"/>
      <c r="G34" s="9"/>
      <c r="H34" s="9"/>
      <c r="I34" s="5"/>
      <c r="J34" s="5"/>
      <c r="K34" s="5"/>
    </row>
    <row r="35" spans="1:11" s="6" customFormat="1" ht="15" customHeight="1" x14ac:dyDescent="0.3">
      <c r="A35" s="26" t="s">
        <v>65</v>
      </c>
      <c r="B35" s="26"/>
      <c r="C35" s="7"/>
      <c r="D35" s="24"/>
      <c r="E35" s="25"/>
      <c r="F35" s="27"/>
      <c r="G35" s="27"/>
      <c r="H35" s="27"/>
    </row>
    <row r="36" spans="1:11" s="6" customFormat="1" ht="15" customHeight="1" x14ac:dyDescent="0.3">
      <c r="A36" s="26" t="s">
        <v>22</v>
      </c>
      <c r="B36" s="26"/>
      <c r="C36" s="7"/>
      <c r="D36" s="24"/>
      <c r="E36" s="7"/>
      <c r="F36" s="27"/>
      <c r="G36" s="27"/>
      <c r="H36" s="27"/>
    </row>
    <row r="37" spans="1:11" s="6" customFormat="1" ht="15" customHeight="1" x14ac:dyDescent="0.3">
      <c r="A37" s="26" t="s">
        <v>64</v>
      </c>
      <c r="B37" s="26"/>
      <c r="C37" s="7"/>
      <c r="D37" s="24"/>
      <c r="E37" s="7"/>
      <c r="F37" s="27"/>
      <c r="G37" s="27"/>
      <c r="H37" s="27"/>
    </row>
    <row r="38" spans="1:11" s="6" customFormat="1" ht="15" customHeight="1" x14ac:dyDescent="0.3">
      <c r="A38" s="26" t="s">
        <v>63</v>
      </c>
      <c r="B38" s="26"/>
      <c r="C38" s="7"/>
      <c r="D38" s="24"/>
      <c r="E38" s="25"/>
      <c r="F38" s="27"/>
      <c r="G38" s="27"/>
      <c r="H38" s="27"/>
    </row>
    <row r="39" spans="1:11" s="6" customFormat="1" ht="15" customHeight="1" x14ac:dyDescent="0.3">
      <c r="A39" s="26"/>
      <c r="B39" s="26"/>
      <c r="C39" s="7"/>
      <c r="D39" s="24"/>
      <c r="E39" s="25"/>
      <c r="F39" s="27"/>
      <c r="G39" s="27"/>
      <c r="H39" s="27"/>
    </row>
    <row r="40" spans="1:11" s="6" customFormat="1" ht="15" customHeight="1" x14ac:dyDescent="0.3">
      <c r="A40" s="26"/>
      <c r="B40" s="26"/>
      <c r="C40" s="7"/>
      <c r="D40" s="24"/>
      <c r="E40" s="7"/>
      <c r="F40" s="27"/>
      <c r="G40" s="27"/>
      <c r="H40" s="27"/>
    </row>
    <row r="41" spans="1:11" s="6" customFormat="1" ht="15" customHeight="1" x14ac:dyDescent="0.3">
      <c r="A41" s="28" t="s">
        <v>10</v>
      </c>
      <c r="B41" s="26"/>
      <c r="C41" s="7"/>
      <c r="D41" s="24"/>
      <c r="E41" s="7"/>
      <c r="F41" s="27"/>
      <c r="G41" s="27"/>
      <c r="H41" s="27"/>
    </row>
    <row r="42" spans="1:11" s="6" customFormat="1" ht="15" customHeight="1" x14ac:dyDescent="0.3">
      <c r="A42" s="29"/>
      <c r="B42" s="27"/>
      <c r="C42" s="27"/>
      <c r="D42" s="27"/>
      <c r="E42" s="27"/>
      <c r="F42" s="27"/>
      <c r="G42" s="27"/>
      <c r="H42" s="27"/>
    </row>
    <row r="43" spans="1:11" s="6" customFormat="1" ht="15" customHeight="1" x14ac:dyDescent="0.3">
      <c r="A43" s="29" t="s">
        <v>11</v>
      </c>
      <c r="B43" s="96">
        <v>0.03</v>
      </c>
      <c r="C43" s="27"/>
      <c r="D43" s="27"/>
      <c r="E43" s="27"/>
      <c r="F43" s="27"/>
      <c r="G43" s="27"/>
      <c r="H43" s="27"/>
    </row>
    <row r="44" spans="1:11" s="6" customFormat="1" ht="13.8" x14ac:dyDescent="0.3">
      <c r="A44" s="27"/>
      <c r="B44" s="27"/>
      <c r="C44" s="30"/>
      <c r="D44" s="27"/>
      <c r="E44" s="27"/>
      <c r="F44" s="27"/>
      <c r="G44" s="27"/>
      <c r="H44" s="27"/>
    </row>
    <row r="45" spans="1:11" s="6" customFormat="1" ht="13.8" x14ac:dyDescent="0.3">
      <c r="A45" s="31" t="s">
        <v>12</v>
      </c>
      <c r="B45" s="27" t="s">
        <v>14</v>
      </c>
      <c r="C45" s="32"/>
      <c r="D45" s="97">
        <v>20</v>
      </c>
      <c r="E45" s="32" t="s">
        <v>59</v>
      </c>
      <c r="F45" s="27"/>
      <c r="G45" s="27"/>
      <c r="H45" s="27"/>
    </row>
    <row r="46" spans="1:11" s="6" customFormat="1" ht="13.8" x14ac:dyDescent="0.3">
      <c r="A46" s="27"/>
      <c r="B46" s="27"/>
      <c r="C46" s="27"/>
      <c r="D46" s="27"/>
      <c r="E46" s="27"/>
      <c r="F46" s="27"/>
      <c r="G46" s="27"/>
      <c r="H46" s="27"/>
    </row>
    <row r="47" spans="1:11" s="6" customFormat="1" ht="13.8" x14ac:dyDescent="0.3">
      <c r="A47" s="27" t="s">
        <v>72</v>
      </c>
      <c r="B47" s="27"/>
      <c r="C47" s="32"/>
      <c r="D47" s="33"/>
      <c r="E47" s="27"/>
      <c r="F47" s="27"/>
      <c r="G47" s="27"/>
      <c r="H47" s="27"/>
    </row>
    <row r="48" spans="1:11" s="6" customFormat="1" ht="13.8" x14ac:dyDescent="0.3">
      <c r="A48" s="27"/>
      <c r="B48" s="27"/>
      <c r="C48" s="27"/>
      <c r="D48" s="27"/>
      <c r="E48" s="27"/>
      <c r="F48" s="27"/>
      <c r="G48" s="27"/>
      <c r="H48" s="27"/>
    </row>
    <row r="49" s="6" customFormat="1" ht="13.8" x14ac:dyDescent="0.3"/>
    <row r="50" s="6" customFormat="1" ht="13.8" x14ac:dyDescent="0.3"/>
  </sheetData>
  <pageMargins left="0.7" right="0.7" top="0.78740157499999996" bottom="0.78740157499999996" header="0.3" footer="0.3"/>
  <pageSetup paperSize="9" scale="7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10F2976-6841-4916-841B-CE26817A9193}">
          <x14:formula1>
            <xm:f>Tabelle2!$B$4:$B$40</xm:f>
          </x14:formula1>
          <xm:sqref>I9:I13 C9:C11</xm:sqref>
        </x14:dataValidation>
        <x14:dataValidation type="list" allowBlank="1" showDropDown="1" showInputMessage="1" showErrorMessage="1" xr:uid="{F218273C-4AA8-45EE-A36D-0398CD32AF02}">
          <x14:formula1>
            <xm:f>Tabelle2!#REF!</xm:f>
          </x14:formula1>
          <xm:sqref>D9:G14</xm:sqref>
        </x14:dataValidation>
        <x14:dataValidation type="list" allowBlank="1" showInputMessage="1" showErrorMessage="1" xr:uid="{52A62174-5165-4C42-B40D-16BD6DF8208D}">
          <x14:formula1>
            <xm:f>Tabelle2!$B$41:$B$43</xm:f>
          </x14:formula1>
          <xm:sqref>C12:C13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34591-426B-4D9C-BE53-DD2E83CC1570}">
  <dimension ref="A1:N44"/>
  <sheetViews>
    <sheetView tabSelected="1" topLeftCell="G1" workbookViewId="0">
      <selection activeCell="N4" sqref="N4"/>
    </sheetView>
  </sheetViews>
  <sheetFormatPr baseColWidth="10" defaultRowHeight="14.4" x14ac:dyDescent="0.3"/>
  <cols>
    <col min="1" max="1" width="3" bestFit="1" customWidth="1"/>
    <col min="2" max="2" width="24" bestFit="1" customWidth="1"/>
    <col min="3" max="5" width="15.44140625" bestFit="1" customWidth="1"/>
    <col min="6" max="6" width="15.44140625" customWidth="1"/>
    <col min="7" max="9" width="11.77734375" bestFit="1" customWidth="1"/>
    <col min="10" max="10" width="11.77734375" customWidth="1"/>
    <col min="11" max="14" width="12.77734375" bestFit="1" customWidth="1"/>
  </cols>
  <sheetData>
    <row r="1" spans="1:14" x14ac:dyDescent="0.3">
      <c r="B1" t="s">
        <v>45</v>
      </c>
      <c r="C1">
        <v>1656</v>
      </c>
      <c r="D1">
        <v>1656</v>
      </c>
      <c r="E1">
        <v>1656</v>
      </c>
      <c r="F1">
        <v>1656</v>
      </c>
    </row>
    <row r="2" spans="1:14" x14ac:dyDescent="0.3">
      <c r="B2" s="41"/>
      <c r="C2">
        <v>2024</v>
      </c>
      <c r="D2">
        <v>2025</v>
      </c>
      <c r="E2">
        <v>2026</v>
      </c>
      <c r="F2">
        <v>2027</v>
      </c>
      <c r="G2">
        <v>2024</v>
      </c>
      <c r="H2">
        <v>2025</v>
      </c>
      <c r="I2">
        <v>2026</v>
      </c>
      <c r="J2">
        <v>2027</v>
      </c>
      <c r="K2">
        <v>2024</v>
      </c>
      <c r="L2">
        <v>2025</v>
      </c>
      <c r="M2">
        <v>2026</v>
      </c>
      <c r="N2">
        <v>2027</v>
      </c>
    </row>
    <row r="3" spans="1:14" x14ac:dyDescent="0.3">
      <c r="B3" s="41" t="s">
        <v>51</v>
      </c>
      <c r="C3" s="42" t="s">
        <v>52</v>
      </c>
      <c r="D3" s="42" t="s">
        <v>69</v>
      </c>
      <c r="E3" s="42" t="s">
        <v>68</v>
      </c>
      <c r="F3" s="42" t="s">
        <v>75</v>
      </c>
      <c r="G3" t="s">
        <v>47</v>
      </c>
      <c r="H3" t="s">
        <v>47</v>
      </c>
      <c r="I3" t="s">
        <v>47</v>
      </c>
      <c r="J3" t="s">
        <v>47</v>
      </c>
      <c r="K3" t="s">
        <v>46</v>
      </c>
      <c r="L3" t="s">
        <v>46</v>
      </c>
      <c r="M3" t="s">
        <v>46</v>
      </c>
      <c r="N3" t="s">
        <v>46</v>
      </c>
    </row>
    <row r="4" spans="1:14" x14ac:dyDescent="0.3">
      <c r="A4">
        <v>1</v>
      </c>
      <c r="B4" s="41" t="s">
        <v>42</v>
      </c>
      <c r="C4" s="44">
        <f>K4/$C$1</f>
        <v>69.263285024154584</v>
      </c>
      <c r="D4" s="44">
        <f>L4/$C$1</f>
        <v>71.341183574879224</v>
      </c>
      <c r="E4" s="44">
        <f>M4/$C$1</f>
        <v>73.481419082125598</v>
      </c>
      <c r="F4" s="44">
        <f>N4/$C$1</f>
        <v>75.685861654589374</v>
      </c>
      <c r="G4" s="44">
        <f>K4/12</f>
        <v>9558.3333333333339</v>
      </c>
      <c r="H4" s="44">
        <f>L4/12</f>
        <v>9845.0833333333339</v>
      </c>
      <c r="I4" s="44">
        <f>M4/12</f>
        <v>10140.435833333333</v>
      </c>
      <c r="J4" s="44">
        <f>N4/12</f>
        <v>10444.648908333333</v>
      </c>
      <c r="K4" s="44">
        <v>114700</v>
      </c>
      <c r="L4" s="99">
        <f>K4+K4*Tabelle1!$B$43</f>
        <v>118141</v>
      </c>
      <c r="M4" s="99">
        <f>L4+L4*Tabelle1!$B$43</f>
        <v>121685.23</v>
      </c>
      <c r="N4" s="99">
        <f>M4+M4*Tabelle1!$B$43</f>
        <v>125335.78689999999</v>
      </c>
    </row>
    <row r="5" spans="1:14" x14ac:dyDescent="0.3">
      <c r="A5">
        <v>2</v>
      </c>
      <c r="B5" s="41" t="s">
        <v>43</v>
      </c>
      <c r="C5" s="44">
        <f t="shared" ref="C5:C40" si="0">K5/$C$1</f>
        <v>56.582125603864732</v>
      </c>
      <c r="D5" s="44">
        <f>L5/$C$1</f>
        <v>58.279589371980677</v>
      </c>
      <c r="E5" s="44">
        <f>M5/$C$1</f>
        <v>60.027977053140098</v>
      </c>
      <c r="F5" s="44">
        <f>N5/$C$1</f>
        <v>61.828816364734301</v>
      </c>
      <c r="G5" s="44">
        <f>K5/12</f>
        <v>7808.333333333333</v>
      </c>
      <c r="H5" s="44">
        <f>L5/12</f>
        <v>8042.583333333333</v>
      </c>
      <c r="I5" s="44">
        <f>M5/12</f>
        <v>8283.8608333333341</v>
      </c>
      <c r="J5" s="44">
        <f>N5/12</f>
        <v>8532.3766583333327</v>
      </c>
      <c r="K5" s="44">
        <v>93700</v>
      </c>
      <c r="L5" s="99">
        <f>K5+K5*Tabelle1!$B$43</f>
        <v>96511</v>
      </c>
      <c r="M5" s="99">
        <f>L5+L5*Tabelle1!$B$43</f>
        <v>99406.33</v>
      </c>
      <c r="N5" s="99">
        <f>M5+M5*Tabelle1!$B$43</f>
        <v>102388.5199</v>
      </c>
    </row>
    <row r="6" spans="1:14" x14ac:dyDescent="0.3">
      <c r="A6">
        <v>3</v>
      </c>
      <c r="B6" s="41" t="s">
        <v>44</v>
      </c>
      <c r="C6" s="44">
        <f t="shared" si="0"/>
        <v>44.927536231884055</v>
      </c>
      <c r="D6" s="44">
        <f>L6/$C$1</f>
        <v>46.275362318840578</v>
      </c>
      <c r="E6" s="44">
        <f>M6/$C$1</f>
        <v>47.663623188405801</v>
      </c>
      <c r="F6" s="44">
        <f>N6/$C$1</f>
        <v>49.093531884057974</v>
      </c>
      <c r="G6" s="44">
        <f>K6/12</f>
        <v>6200</v>
      </c>
      <c r="H6" s="44">
        <f>L6/12</f>
        <v>6386</v>
      </c>
      <c r="I6" s="44">
        <f>M6/12</f>
        <v>6577.5800000000008</v>
      </c>
      <c r="J6" s="44">
        <f>N6/12</f>
        <v>6774.9074000000001</v>
      </c>
      <c r="K6" s="44">
        <v>74400</v>
      </c>
      <c r="L6" s="99">
        <f>K6+K6*Tabelle1!$B$43</f>
        <v>76632</v>
      </c>
      <c r="M6" s="99">
        <f>L6+L6*Tabelle1!$B$43</f>
        <v>78930.960000000006</v>
      </c>
      <c r="N6" s="99">
        <f>M6+M6*Tabelle1!$B$43</f>
        <v>81298.888800000001</v>
      </c>
    </row>
    <row r="7" spans="1:14" x14ac:dyDescent="0.3">
      <c r="A7">
        <v>4</v>
      </c>
      <c r="B7" s="41" t="s">
        <v>73</v>
      </c>
      <c r="C7" s="44">
        <f t="shared" si="0"/>
        <v>59.60144927536232</v>
      </c>
      <c r="D7" s="44">
        <f>L7/$C$1</f>
        <v>61.389492753623188</v>
      </c>
      <c r="E7" s="44">
        <f>M7/$C$1</f>
        <v>63.231177536231883</v>
      </c>
      <c r="F7" s="44">
        <f>N7/$C$1</f>
        <v>65.128112862318844</v>
      </c>
      <c r="G7" s="44">
        <f>K7/12</f>
        <v>8225</v>
      </c>
      <c r="H7" s="44">
        <f>L7/12</f>
        <v>8471.75</v>
      </c>
      <c r="I7" s="44">
        <f>M7/12</f>
        <v>8725.9025000000001</v>
      </c>
      <c r="J7" s="44">
        <f>N7/12</f>
        <v>8987.6795750000001</v>
      </c>
      <c r="K7" s="44">
        <v>98700</v>
      </c>
      <c r="L7" s="99">
        <f>K7+K7*Tabelle1!$B$43</f>
        <v>101661</v>
      </c>
      <c r="M7" s="99">
        <f>L7+L7*Tabelle1!$B$43</f>
        <v>104710.83</v>
      </c>
      <c r="N7" s="99">
        <f>M7+M7*Tabelle1!$B$43</f>
        <v>107852.15490000001</v>
      </c>
    </row>
    <row r="8" spans="1:14" x14ac:dyDescent="0.3">
      <c r="A8">
        <v>5</v>
      </c>
      <c r="B8" s="41" t="s">
        <v>26</v>
      </c>
      <c r="C8" s="44">
        <f t="shared" si="0"/>
        <v>53.562801932367151</v>
      </c>
      <c r="D8" s="44">
        <f>L8/$C$1</f>
        <v>55.169685990338166</v>
      </c>
      <c r="E8" s="44">
        <f>M8/$C$1</f>
        <v>56.824776570048307</v>
      </c>
      <c r="F8" s="44">
        <f>N8/$C$1</f>
        <v>58.529519867149759</v>
      </c>
      <c r="G8" s="44">
        <f>K8/12</f>
        <v>7391.666666666667</v>
      </c>
      <c r="H8" s="44">
        <f>L8/12</f>
        <v>7613.416666666667</v>
      </c>
      <c r="I8" s="44">
        <f>M8/12</f>
        <v>7841.8191666666671</v>
      </c>
      <c r="J8" s="44">
        <f>N8/12</f>
        <v>8077.073741666667</v>
      </c>
      <c r="K8" s="44">
        <v>88700</v>
      </c>
      <c r="L8" s="99">
        <f>K8+K8*Tabelle1!$B$43</f>
        <v>91361</v>
      </c>
      <c r="M8" s="99">
        <f>L8+L8*Tabelle1!$B$43</f>
        <v>94101.83</v>
      </c>
      <c r="N8" s="99">
        <f>M8+M8*Tabelle1!$B$43</f>
        <v>96924.884900000005</v>
      </c>
    </row>
    <row r="9" spans="1:14" x14ac:dyDescent="0.3">
      <c r="A9">
        <v>6</v>
      </c>
      <c r="B9" s="41" t="s">
        <v>27</v>
      </c>
      <c r="C9" s="44">
        <f t="shared" si="0"/>
        <v>46.4975845410628</v>
      </c>
      <c r="D9" s="44">
        <f>L9/$C$1</f>
        <v>47.892512077294683</v>
      </c>
      <c r="E9" s="44">
        <f>M9/$C$1</f>
        <v>49.32928743961353</v>
      </c>
      <c r="F9" s="44">
        <f>N9/$C$1</f>
        <v>50.809166062801935</v>
      </c>
      <c r="G9" s="44">
        <f>K9/12</f>
        <v>6416.666666666667</v>
      </c>
      <c r="H9" s="44">
        <f>L9/12</f>
        <v>6609.166666666667</v>
      </c>
      <c r="I9" s="44">
        <f>M9/12</f>
        <v>6807.4416666666666</v>
      </c>
      <c r="J9" s="44">
        <f>N9/12</f>
        <v>7011.6649166666675</v>
      </c>
      <c r="K9" s="44">
        <v>77000</v>
      </c>
      <c r="L9" s="99">
        <f>K9+K9*Tabelle1!$B$43</f>
        <v>79310</v>
      </c>
      <c r="M9" s="99">
        <f>L9+L9*Tabelle1!$B$43</f>
        <v>81689.3</v>
      </c>
      <c r="N9" s="99">
        <f>M9+M9*Tabelle1!$B$43</f>
        <v>84139.979000000007</v>
      </c>
    </row>
    <row r="10" spans="1:14" x14ac:dyDescent="0.3">
      <c r="A10">
        <v>7</v>
      </c>
      <c r="B10" s="41" t="s">
        <v>28</v>
      </c>
      <c r="C10" s="44">
        <f t="shared" si="0"/>
        <v>39.794685990338166</v>
      </c>
      <c r="D10" s="44">
        <f>L10/$C$1</f>
        <v>40.988526570048307</v>
      </c>
      <c r="E10" s="44">
        <f>M10/$C$1</f>
        <v>42.218182367149758</v>
      </c>
      <c r="F10" s="44">
        <f>N10/$C$1</f>
        <v>43.484727838164254</v>
      </c>
      <c r="G10" s="44">
        <f>K10/12</f>
        <v>5491.666666666667</v>
      </c>
      <c r="H10" s="44">
        <f>L10/12</f>
        <v>5656.416666666667</v>
      </c>
      <c r="I10" s="44">
        <f>M10/12</f>
        <v>5826.1091666666662</v>
      </c>
      <c r="J10" s="44">
        <f>N10/12</f>
        <v>6000.8924416666669</v>
      </c>
      <c r="K10" s="44">
        <v>65900</v>
      </c>
      <c r="L10" s="99">
        <f>K10+K10*Tabelle1!$B$43</f>
        <v>67877</v>
      </c>
      <c r="M10" s="99">
        <f>L10+L10*Tabelle1!$B$43</f>
        <v>69913.31</v>
      </c>
      <c r="N10" s="99">
        <f>M10+M10*Tabelle1!$B$43</f>
        <v>72010.709300000002</v>
      </c>
    </row>
    <row r="11" spans="1:14" x14ac:dyDescent="0.3">
      <c r="A11">
        <v>8</v>
      </c>
      <c r="B11" s="41" t="s">
        <v>30</v>
      </c>
      <c r="C11" s="44">
        <f t="shared" si="0"/>
        <v>45.531400966183575</v>
      </c>
      <c r="D11" s="44">
        <f>L11/$C$1</f>
        <v>46.897342995169083</v>
      </c>
      <c r="E11" s="44">
        <f>M11/$C$1</f>
        <v>48.304263285024156</v>
      </c>
      <c r="F11" s="44">
        <f>N11/$C$1</f>
        <v>49.753391183574877</v>
      </c>
      <c r="G11" s="44">
        <f>K11/12</f>
        <v>6283.333333333333</v>
      </c>
      <c r="H11" s="44">
        <f>L11/12</f>
        <v>6471.833333333333</v>
      </c>
      <c r="I11" s="44">
        <f>M11/12</f>
        <v>6665.9883333333337</v>
      </c>
      <c r="J11" s="44">
        <f>N11/12</f>
        <v>6865.967983333333</v>
      </c>
      <c r="K11" s="44">
        <v>75400</v>
      </c>
      <c r="L11" s="99">
        <f>K11+K11*Tabelle1!$B$43</f>
        <v>77662</v>
      </c>
      <c r="M11" s="99">
        <f>L11+L11*Tabelle1!$B$43</f>
        <v>79991.86</v>
      </c>
      <c r="N11" s="99">
        <f>M11+M11*Tabelle1!$B$43</f>
        <v>82391.6158</v>
      </c>
    </row>
    <row r="12" spans="1:14" x14ac:dyDescent="0.3">
      <c r="A12">
        <v>9</v>
      </c>
      <c r="B12" s="41" t="s">
        <v>31</v>
      </c>
      <c r="C12" s="44">
        <f t="shared" si="0"/>
        <v>44.082125603864732</v>
      </c>
      <c r="D12" s="44">
        <f>L12/$C$1</f>
        <v>45.404589371980677</v>
      </c>
      <c r="E12" s="44">
        <f>M12/$C$1</f>
        <v>46.766727053140094</v>
      </c>
      <c r="F12" s="44">
        <f>N12/$C$1</f>
        <v>48.169728864734296</v>
      </c>
      <c r="G12" s="44">
        <f>K12/12</f>
        <v>6083.333333333333</v>
      </c>
      <c r="H12" s="44">
        <f>L12/12</f>
        <v>6265.833333333333</v>
      </c>
      <c r="I12" s="44">
        <f>M12/12</f>
        <v>6453.8083333333334</v>
      </c>
      <c r="J12" s="44">
        <f>N12/12</f>
        <v>6647.422583333333</v>
      </c>
      <c r="K12" s="44">
        <v>73000</v>
      </c>
      <c r="L12" s="99">
        <f>K12+K12*Tabelle1!$B$43</f>
        <v>75190</v>
      </c>
      <c r="M12" s="99">
        <f>L12+L12*Tabelle1!$B$43</f>
        <v>77445.7</v>
      </c>
      <c r="N12" s="99">
        <f>M12+M12*Tabelle1!$B$43</f>
        <v>79769.070999999996</v>
      </c>
    </row>
    <row r="13" spans="1:14" x14ac:dyDescent="0.3">
      <c r="A13">
        <v>10</v>
      </c>
      <c r="B13" s="41" t="s">
        <v>32</v>
      </c>
      <c r="C13" s="44">
        <f t="shared" si="0"/>
        <v>39.432367149758456</v>
      </c>
      <c r="D13" s="44">
        <f>L13/$C$1</f>
        <v>40.615338164251206</v>
      </c>
      <c r="E13" s="44">
        <f>M13/$C$1</f>
        <v>41.833798309178746</v>
      </c>
      <c r="F13" s="44">
        <f>N13/$C$1</f>
        <v>43.088812258454112</v>
      </c>
      <c r="G13" s="44">
        <f>K13/12</f>
        <v>5441.666666666667</v>
      </c>
      <c r="H13" s="44">
        <f>L13/12</f>
        <v>5604.916666666667</v>
      </c>
      <c r="I13" s="44">
        <f>M13/12</f>
        <v>5773.064166666667</v>
      </c>
      <c r="J13" s="44">
        <f>N13/12</f>
        <v>5946.2560916666671</v>
      </c>
      <c r="K13" s="44">
        <v>65300</v>
      </c>
      <c r="L13" s="99">
        <f>K13+K13*Tabelle1!$B$43</f>
        <v>67259</v>
      </c>
      <c r="M13" s="99">
        <f>L13+L13*Tabelle1!$B$43</f>
        <v>69276.77</v>
      </c>
      <c r="N13" s="99">
        <f>M13+M13*Tabelle1!$B$43</f>
        <v>71355.073100000009</v>
      </c>
    </row>
    <row r="14" spans="1:14" x14ac:dyDescent="0.3">
      <c r="A14">
        <v>11</v>
      </c>
      <c r="B14" s="41" t="s">
        <v>33</v>
      </c>
      <c r="C14" s="44">
        <f t="shared" si="0"/>
        <v>34.60144927536232</v>
      </c>
      <c r="D14" s="44">
        <f>L14/$C$1</f>
        <v>35.639492753623188</v>
      </c>
      <c r="E14" s="44">
        <f>M14/$C$1</f>
        <v>36.708677536231882</v>
      </c>
      <c r="F14" s="44">
        <f>N14/$C$1</f>
        <v>37.80993786231884</v>
      </c>
      <c r="G14" s="44">
        <f>K14/12</f>
        <v>4775</v>
      </c>
      <c r="H14" s="44">
        <f>L14/12</f>
        <v>4918.25</v>
      </c>
      <c r="I14" s="44">
        <f>M14/12</f>
        <v>5065.7974999999997</v>
      </c>
      <c r="J14" s="44">
        <f>N14/12</f>
        <v>5217.7714249999999</v>
      </c>
      <c r="K14" s="44">
        <v>57300</v>
      </c>
      <c r="L14" s="99">
        <f>K14+K14*Tabelle1!$B$43</f>
        <v>59019</v>
      </c>
      <c r="M14" s="99">
        <f>L14+L14*Tabelle1!$B$43</f>
        <v>60789.57</v>
      </c>
      <c r="N14" s="99">
        <f>M14+M14*Tabelle1!$B$43</f>
        <v>62613.257100000003</v>
      </c>
    </row>
    <row r="15" spans="1:14" x14ac:dyDescent="0.3">
      <c r="A15">
        <v>12</v>
      </c>
      <c r="B15" s="41" t="s">
        <v>34</v>
      </c>
      <c r="C15" s="44">
        <f t="shared" si="0"/>
        <v>28.260869565217391</v>
      </c>
      <c r="D15" s="44">
        <f>L15/$C$1</f>
        <v>29.108695652173914</v>
      </c>
      <c r="E15" s="44">
        <f>M15/$C$1</f>
        <v>29.981956521739132</v>
      </c>
      <c r="F15" s="44">
        <f>N15/$C$1</f>
        <v>30.881415217391307</v>
      </c>
      <c r="G15" s="44">
        <f>K15/12</f>
        <v>3900</v>
      </c>
      <c r="H15" s="44">
        <f>L15/12</f>
        <v>4017</v>
      </c>
      <c r="I15" s="44">
        <f>M15/12</f>
        <v>4137.51</v>
      </c>
      <c r="J15" s="44">
        <f>N15/12</f>
        <v>4261.6353000000008</v>
      </c>
      <c r="K15" s="44">
        <v>46800</v>
      </c>
      <c r="L15" s="99">
        <f>K15+K15*Tabelle1!$B$43</f>
        <v>48204</v>
      </c>
      <c r="M15" s="99">
        <f>L15+L15*Tabelle1!$B$43</f>
        <v>49650.12</v>
      </c>
      <c r="N15" s="99">
        <f>M15+M15*Tabelle1!$B$43</f>
        <v>51139.623600000006</v>
      </c>
    </row>
    <row r="16" spans="1:14" x14ac:dyDescent="0.3">
      <c r="A16">
        <v>13</v>
      </c>
      <c r="B16" s="41" t="s">
        <v>35</v>
      </c>
      <c r="C16" s="44">
        <f t="shared" si="0"/>
        <v>23.671497584541061</v>
      </c>
      <c r="D16" s="44">
        <f>L16/$C$1</f>
        <v>24.381642512077295</v>
      </c>
      <c r="E16" s="44">
        <f>M16/$C$1</f>
        <v>25.113091787439611</v>
      </c>
      <c r="F16" s="44">
        <f>N16/$C$1</f>
        <v>25.8664845410628</v>
      </c>
      <c r="G16" s="44">
        <f>K16/12</f>
        <v>3266.6666666666665</v>
      </c>
      <c r="H16" s="44">
        <f>L16/12</f>
        <v>3364.6666666666665</v>
      </c>
      <c r="I16" s="44">
        <f>M16/12</f>
        <v>3465.6066666666666</v>
      </c>
      <c r="J16" s="44">
        <f>N16/12</f>
        <v>3569.5748666666664</v>
      </c>
      <c r="K16" s="44">
        <v>39200</v>
      </c>
      <c r="L16" s="99">
        <f>K16+K16*Tabelle1!$B$43</f>
        <v>40376</v>
      </c>
      <c r="M16" s="99">
        <f>L16+L16*Tabelle1!$B$43</f>
        <v>41587.279999999999</v>
      </c>
      <c r="N16" s="99">
        <f>M16+M16*Tabelle1!$B$43</f>
        <v>42834.898399999998</v>
      </c>
    </row>
    <row r="17" spans="1:14" x14ac:dyDescent="0.3">
      <c r="A17">
        <v>14</v>
      </c>
      <c r="B17" s="41" t="s">
        <v>36</v>
      </c>
      <c r="C17" s="44">
        <f t="shared" si="0"/>
        <v>32.608695652173914</v>
      </c>
      <c r="D17" s="44">
        <f>L17/$C$1</f>
        <v>33.586956521739133</v>
      </c>
      <c r="E17" s="44">
        <f>M17/$C$1</f>
        <v>34.594565217391306</v>
      </c>
      <c r="F17" s="44">
        <f>N17/$C$1</f>
        <v>35.632402173913043</v>
      </c>
      <c r="G17" s="44">
        <f>K17/12</f>
        <v>4500</v>
      </c>
      <c r="H17" s="44">
        <f>L17/12</f>
        <v>4635</v>
      </c>
      <c r="I17" s="44">
        <f>M17/12</f>
        <v>4774.05</v>
      </c>
      <c r="J17" s="44">
        <f>N17/12</f>
        <v>4917.2714999999998</v>
      </c>
      <c r="K17" s="44">
        <v>54000</v>
      </c>
      <c r="L17" s="99">
        <f>K17+K17*Tabelle1!$B$43</f>
        <v>55620</v>
      </c>
      <c r="M17" s="99">
        <f>L17+L17*Tabelle1!$B$43</f>
        <v>57288.6</v>
      </c>
      <c r="N17" s="99">
        <f>M17+M17*Tabelle1!$B$43</f>
        <v>59007.258000000002</v>
      </c>
    </row>
    <row r="18" spans="1:14" x14ac:dyDescent="0.3">
      <c r="A18">
        <v>15</v>
      </c>
      <c r="B18" s="41" t="s">
        <v>37</v>
      </c>
      <c r="C18" s="44">
        <f t="shared" si="0"/>
        <v>30.314009661835748</v>
      </c>
      <c r="D18" s="44">
        <f>L18/$C$1</f>
        <v>31.223429951690822</v>
      </c>
      <c r="E18" s="44">
        <f>M18/$C$1</f>
        <v>32.160132850241546</v>
      </c>
      <c r="F18" s="44">
        <f>N18/$C$1</f>
        <v>33.124936835748791</v>
      </c>
      <c r="G18" s="44">
        <f>K18/12</f>
        <v>4183.333333333333</v>
      </c>
      <c r="H18" s="44">
        <f>L18/12</f>
        <v>4308.833333333333</v>
      </c>
      <c r="I18" s="44">
        <f>M18/12</f>
        <v>4438.0983333333334</v>
      </c>
      <c r="J18" s="44">
        <f>N18/12</f>
        <v>4571.2412833333337</v>
      </c>
      <c r="K18" s="44">
        <v>50200</v>
      </c>
      <c r="L18" s="99">
        <f>K18+K18*Tabelle1!$B$43</f>
        <v>51706</v>
      </c>
      <c r="M18" s="99">
        <f>L18+L18*Tabelle1!$B$43</f>
        <v>53257.18</v>
      </c>
      <c r="N18" s="99">
        <f>M18+M18*Tabelle1!$B$43</f>
        <v>54854.895400000001</v>
      </c>
    </row>
    <row r="19" spans="1:14" x14ac:dyDescent="0.3">
      <c r="A19">
        <v>16</v>
      </c>
      <c r="B19" s="41" t="s">
        <v>38</v>
      </c>
      <c r="C19" s="44">
        <f t="shared" si="0"/>
        <v>27.838164251207729</v>
      </c>
      <c r="D19" s="44">
        <f>L19/$C$1</f>
        <v>28.67330917874396</v>
      </c>
      <c r="E19" s="44">
        <f>M19/$C$1</f>
        <v>29.533508454106279</v>
      </c>
      <c r="F19" s="44">
        <f>N19/$C$1</f>
        <v>30.419513707729468</v>
      </c>
      <c r="G19" s="44">
        <f>K19/12</f>
        <v>3841.6666666666665</v>
      </c>
      <c r="H19" s="44">
        <f>L19/12</f>
        <v>3956.9166666666665</v>
      </c>
      <c r="I19" s="44">
        <f>M19/12</f>
        <v>4075.6241666666665</v>
      </c>
      <c r="J19" s="44">
        <f>N19/12</f>
        <v>4197.8928916666664</v>
      </c>
      <c r="K19" s="44">
        <v>46100</v>
      </c>
      <c r="L19" s="99">
        <f>K19+K19*Tabelle1!$B$43</f>
        <v>47483</v>
      </c>
      <c r="M19" s="99">
        <f>L19+L19*Tabelle1!$B$43</f>
        <v>48907.49</v>
      </c>
      <c r="N19" s="99">
        <f>M19+M19*Tabelle1!$B$43</f>
        <v>50374.714699999997</v>
      </c>
    </row>
    <row r="20" spans="1:14" x14ac:dyDescent="0.3">
      <c r="A20">
        <v>17</v>
      </c>
      <c r="B20" s="41" t="s">
        <v>39</v>
      </c>
      <c r="C20" s="44">
        <f t="shared" si="0"/>
        <v>22.946859903381643</v>
      </c>
      <c r="D20" s="44">
        <f>L20/$C$1</f>
        <v>23.635265700483092</v>
      </c>
      <c r="E20" s="44">
        <f>M20/$C$1</f>
        <v>24.344323671497584</v>
      </c>
      <c r="F20" s="44">
        <f>N20/$C$1</f>
        <v>25.074653381642509</v>
      </c>
      <c r="G20" s="44">
        <f>K20/12</f>
        <v>3166.6666666666665</v>
      </c>
      <c r="H20" s="44">
        <f>L20/12</f>
        <v>3261.6666666666665</v>
      </c>
      <c r="I20" s="44">
        <f>M20/12</f>
        <v>3359.5166666666664</v>
      </c>
      <c r="J20" s="44">
        <f>N20/12</f>
        <v>3460.3021666666664</v>
      </c>
      <c r="K20" s="44">
        <v>38000</v>
      </c>
      <c r="L20" s="99">
        <f>K20+K20*Tabelle1!$B$43</f>
        <v>39140</v>
      </c>
      <c r="M20" s="99">
        <f>L20+L20*Tabelle1!$B$43</f>
        <v>40314.199999999997</v>
      </c>
      <c r="N20" s="99">
        <f>M20+M20*Tabelle1!$B$43</f>
        <v>41523.625999999997</v>
      </c>
    </row>
    <row r="21" spans="1:14" x14ac:dyDescent="0.3">
      <c r="A21">
        <v>18</v>
      </c>
      <c r="B21" s="41" t="s">
        <v>41</v>
      </c>
      <c r="C21" s="44">
        <f t="shared" si="0"/>
        <v>22.041062801932366</v>
      </c>
      <c r="D21" s="44">
        <f>L21/$C$1</f>
        <v>22.702294685990339</v>
      </c>
      <c r="E21" s="44">
        <f>M21/$C$1</f>
        <v>23.383363526570047</v>
      </c>
      <c r="F21" s="44">
        <f>N21/$C$1</f>
        <v>24.084864432367148</v>
      </c>
      <c r="G21" s="44">
        <f>K21/12</f>
        <v>3041.6666666666665</v>
      </c>
      <c r="H21" s="44">
        <f>L21/12</f>
        <v>3132.9166666666665</v>
      </c>
      <c r="I21" s="44">
        <f>M21/12</f>
        <v>3226.9041666666667</v>
      </c>
      <c r="J21" s="44">
        <f>N21/12</f>
        <v>3323.7112916666665</v>
      </c>
      <c r="K21" s="44">
        <v>36500</v>
      </c>
      <c r="L21" s="99">
        <f>K21+K21*Tabelle1!$B$43</f>
        <v>37595</v>
      </c>
      <c r="M21" s="99">
        <f>L21+L21*Tabelle1!$B$43</f>
        <v>38722.85</v>
      </c>
      <c r="N21" s="99">
        <f>M21+M21*Tabelle1!$B$43</f>
        <v>39884.535499999998</v>
      </c>
    </row>
    <row r="22" spans="1:14" x14ac:dyDescent="0.3">
      <c r="A22">
        <v>20</v>
      </c>
      <c r="B22" s="43" t="s">
        <v>25</v>
      </c>
      <c r="C22" s="44">
        <f t="shared" si="0"/>
        <v>74.637681159420296</v>
      </c>
      <c r="D22" s="44">
        <f>L22/$C$1</f>
        <v>76.876811594202906</v>
      </c>
      <c r="E22" s="44">
        <f>M22/$C$1</f>
        <v>79.183115942028977</v>
      </c>
      <c r="F22" s="44">
        <f>N22/$C$1</f>
        <v>81.558609420289841</v>
      </c>
      <c r="G22" s="44">
        <f>K22/12</f>
        <v>10300</v>
      </c>
      <c r="H22" s="44">
        <f>L22/12</f>
        <v>10609</v>
      </c>
      <c r="I22" s="44">
        <f>M22/12</f>
        <v>10927.269999999999</v>
      </c>
      <c r="J22" s="44">
        <f>N22/12</f>
        <v>11255.088099999999</v>
      </c>
      <c r="K22" s="44">
        <v>123600</v>
      </c>
      <c r="L22" s="99">
        <f>K22+K22*Tabelle1!$B$43</f>
        <v>127308</v>
      </c>
      <c r="M22" s="99">
        <f>L22+L22*Tabelle1!$B$43</f>
        <v>131127.24</v>
      </c>
      <c r="N22" s="99">
        <f>M22+M22*Tabelle1!$B$43</f>
        <v>135061.05719999998</v>
      </c>
    </row>
    <row r="23" spans="1:14" x14ac:dyDescent="0.3">
      <c r="A23">
        <v>21</v>
      </c>
      <c r="B23" s="43">
        <v>15</v>
      </c>
      <c r="C23" s="44">
        <f t="shared" si="0"/>
        <v>66.485507246376812</v>
      </c>
      <c r="D23" s="44">
        <f>L23/$C$1</f>
        <v>68.48007246376811</v>
      </c>
      <c r="E23" s="44">
        <f>M23/$C$1</f>
        <v>70.534474637681157</v>
      </c>
      <c r="F23" s="44">
        <f>N23/$C$1</f>
        <v>72.6505088768116</v>
      </c>
      <c r="G23" s="44">
        <f>K23/12</f>
        <v>9175</v>
      </c>
      <c r="H23" s="44">
        <f>L23/12</f>
        <v>9450.25</v>
      </c>
      <c r="I23" s="44">
        <f>M23/12</f>
        <v>9733.7574999999997</v>
      </c>
      <c r="J23" s="44">
        <f>N23/12</f>
        <v>10025.770225</v>
      </c>
      <c r="K23" s="44">
        <v>110100</v>
      </c>
      <c r="L23" s="99">
        <f>K23+K23*Tabelle1!$B$43</f>
        <v>113403</v>
      </c>
      <c r="M23" s="99">
        <f>L23+L23*Tabelle1!$B$43</f>
        <v>116805.09</v>
      </c>
      <c r="N23" s="99">
        <f>M23+M23*Tabelle1!$B$43</f>
        <v>120309.2427</v>
      </c>
    </row>
    <row r="24" spans="1:14" x14ac:dyDescent="0.3">
      <c r="A24">
        <v>22</v>
      </c>
      <c r="B24" s="43">
        <v>14</v>
      </c>
      <c r="C24" s="44">
        <f t="shared" si="0"/>
        <v>59.29951690821256</v>
      </c>
      <c r="D24" s="44">
        <f>L24/$C$1</f>
        <v>61.078502415458935</v>
      </c>
      <c r="E24" s="44">
        <f>M24/$C$1</f>
        <v>62.910857487922705</v>
      </c>
      <c r="F24" s="44">
        <f>N24/$C$1</f>
        <v>64.798183212560389</v>
      </c>
      <c r="G24" s="44">
        <f>K24/12</f>
        <v>8183.333333333333</v>
      </c>
      <c r="H24" s="44">
        <f>L24/12</f>
        <v>8428.8333333333339</v>
      </c>
      <c r="I24" s="44">
        <f>M24/12</f>
        <v>8681.6983333333337</v>
      </c>
      <c r="J24" s="44">
        <f>N24/12</f>
        <v>8942.1492833333341</v>
      </c>
      <c r="K24" s="44">
        <v>98200</v>
      </c>
      <c r="L24" s="99">
        <f>K24+K24*Tabelle1!$B$43</f>
        <v>101146</v>
      </c>
      <c r="M24" s="99">
        <f>L24+L24*Tabelle1!$B$43</f>
        <v>104180.38</v>
      </c>
      <c r="N24" s="99">
        <f>M24+M24*Tabelle1!$B$43</f>
        <v>107305.7914</v>
      </c>
    </row>
    <row r="25" spans="1:14" x14ac:dyDescent="0.3">
      <c r="A25">
        <v>23</v>
      </c>
      <c r="B25" s="43" t="s">
        <v>29</v>
      </c>
      <c r="C25" s="44">
        <f t="shared" si="0"/>
        <v>60.990338164251206</v>
      </c>
      <c r="D25" s="44">
        <f>L25/$C$1</f>
        <v>62.820048309178745</v>
      </c>
      <c r="E25" s="44">
        <f>M25/$C$1</f>
        <v>64.704649758454096</v>
      </c>
      <c r="F25" s="44">
        <f>N25/$C$1</f>
        <v>66.645789251207731</v>
      </c>
      <c r="G25" s="44">
        <f>K25/12</f>
        <v>8416.6666666666661</v>
      </c>
      <c r="H25" s="44">
        <f>L25/12</f>
        <v>8669.1666666666661</v>
      </c>
      <c r="I25" s="44">
        <f>M25/12</f>
        <v>8929.2416666666668</v>
      </c>
      <c r="J25" s="44">
        <f>N25/12</f>
        <v>9197.1189166666663</v>
      </c>
      <c r="K25" s="44">
        <v>101000</v>
      </c>
      <c r="L25" s="99">
        <f>K25+K25*Tabelle1!$B$43</f>
        <v>104030</v>
      </c>
      <c r="M25" s="99">
        <f>L25+L25*Tabelle1!$B$43</f>
        <v>107150.9</v>
      </c>
      <c r="N25" s="99">
        <f>M25+M25*Tabelle1!$B$43</f>
        <v>110365.427</v>
      </c>
    </row>
    <row r="26" spans="1:14" x14ac:dyDescent="0.3">
      <c r="A26">
        <v>24</v>
      </c>
      <c r="B26" s="43">
        <v>13</v>
      </c>
      <c r="C26" s="44">
        <f t="shared" si="0"/>
        <v>47.463768115942031</v>
      </c>
      <c r="D26" s="44">
        <f>L26/$C$1</f>
        <v>48.887681159420289</v>
      </c>
      <c r="E26" s="44">
        <f>M26/$C$1</f>
        <v>50.354311594202905</v>
      </c>
      <c r="F26" s="44">
        <f>N26/$C$1</f>
        <v>51.864940942028987</v>
      </c>
      <c r="G26" s="44">
        <f>K26/12</f>
        <v>6550</v>
      </c>
      <c r="H26" s="44">
        <f>L26/12</f>
        <v>6746.5</v>
      </c>
      <c r="I26" s="44">
        <f>M26/12</f>
        <v>6948.8950000000004</v>
      </c>
      <c r="J26" s="44">
        <f>N26/12</f>
        <v>7157.3618500000002</v>
      </c>
      <c r="K26" s="44">
        <v>78600</v>
      </c>
      <c r="L26" s="99">
        <f>K26+K26*Tabelle1!$B$43</f>
        <v>80958</v>
      </c>
      <c r="M26" s="99">
        <f>L26+L26*Tabelle1!$B$43</f>
        <v>83386.740000000005</v>
      </c>
      <c r="N26" s="99">
        <f>M26+M26*Tabelle1!$B$43</f>
        <v>85888.342199999999</v>
      </c>
    </row>
    <row r="27" spans="1:14" x14ac:dyDescent="0.3">
      <c r="A27">
        <v>25</v>
      </c>
      <c r="B27" s="43">
        <v>12</v>
      </c>
      <c r="C27" s="44">
        <f t="shared" si="0"/>
        <v>52.234299516908216</v>
      </c>
      <c r="D27" s="44">
        <f>L27/$C$1</f>
        <v>53.801328502415458</v>
      </c>
      <c r="E27" s="44">
        <f>M27/$C$1</f>
        <v>55.415368357487928</v>
      </c>
      <c r="F27" s="44">
        <f>N27/$C$1</f>
        <v>57.077829408212565</v>
      </c>
      <c r="G27" s="44">
        <f>K27/12</f>
        <v>7208.333333333333</v>
      </c>
      <c r="H27" s="44">
        <f>L27/12</f>
        <v>7424.583333333333</v>
      </c>
      <c r="I27" s="44">
        <f>M27/12</f>
        <v>7647.3208333333341</v>
      </c>
      <c r="J27" s="44">
        <f>N27/12</f>
        <v>7876.7404583333337</v>
      </c>
      <c r="K27" s="44">
        <v>86500</v>
      </c>
      <c r="L27" s="99">
        <f>K27+K27*Tabelle1!$B$43</f>
        <v>89095</v>
      </c>
      <c r="M27" s="99">
        <f>L27+L27*Tabelle1!$B$43</f>
        <v>91767.85</v>
      </c>
      <c r="N27" s="99">
        <f>M27+M27*Tabelle1!$B$43</f>
        <v>94520.885500000004</v>
      </c>
    </row>
    <row r="28" spans="1:14" x14ac:dyDescent="0.3">
      <c r="A28">
        <v>26</v>
      </c>
      <c r="B28" s="43">
        <v>11</v>
      </c>
      <c r="C28" s="44">
        <f t="shared" si="0"/>
        <v>48.067632850241544</v>
      </c>
      <c r="D28" s="44">
        <f>L28/$C$1</f>
        <v>49.509661835748794</v>
      </c>
      <c r="E28" s="44">
        <f>M28/$C$1</f>
        <v>50.994951690821253</v>
      </c>
      <c r="F28" s="44">
        <f>N28/$C$1</f>
        <v>52.52480024154589</v>
      </c>
      <c r="G28" s="44">
        <f>K28/12</f>
        <v>6633.333333333333</v>
      </c>
      <c r="H28" s="44">
        <f>L28/12</f>
        <v>6832.333333333333</v>
      </c>
      <c r="I28" s="44">
        <f>M28/12</f>
        <v>7037.3033333333333</v>
      </c>
      <c r="J28" s="44">
        <f>N28/12</f>
        <v>7248.4224333333332</v>
      </c>
      <c r="K28" s="44">
        <v>79600</v>
      </c>
      <c r="L28" s="99">
        <f>K28+K28*Tabelle1!$B$43</f>
        <v>81988</v>
      </c>
      <c r="M28" s="99">
        <f>L28+L28*Tabelle1!$B$43</f>
        <v>84447.64</v>
      </c>
      <c r="N28" s="99">
        <f>M28+M28*Tabelle1!$B$43</f>
        <v>86981.069199999998</v>
      </c>
    </row>
    <row r="29" spans="1:14" x14ac:dyDescent="0.3">
      <c r="A29">
        <v>27</v>
      </c>
      <c r="B29" s="43">
        <v>10</v>
      </c>
      <c r="C29" s="44">
        <f t="shared" si="0"/>
        <v>42.330917874396135</v>
      </c>
      <c r="D29" s="44">
        <f>L29/$C$1</f>
        <v>43.600845410628018</v>
      </c>
      <c r="E29" s="44">
        <f>M29/$C$1</f>
        <v>44.908870772946855</v>
      </c>
      <c r="F29" s="44">
        <f>N29/$C$1</f>
        <v>46.256136896135267</v>
      </c>
      <c r="G29" s="44">
        <f>K29/12</f>
        <v>5841.666666666667</v>
      </c>
      <c r="H29" s="44">
        <f>L29/12</f>
        <v>6016.916666666667</v>
      </c>
      <c r="I29" s="44">
        <f>M29/12</f>
        <v>6197.4241666666667</v>
      </c>
      <c r="J29" s="44">
        <f>N29/12</f>
        <v>6383.346891666667</v>
      </c>
      <c r="K29" s="44">
        <v>70100</v>
      </c>
      <c r="L29" s="99">
        <f>K29+K29*Tabelle1!$B$43</f>
        <v>72203</v>
      </c>
      <c r="M29" s="99">
        <f>L29+L29*Tabelle1!$B$43</f>
        <v>74369.09</v>
      </c>
      <c r="N29" s="99">
        <f>M29+M29*Tabelle1!$B$43</f>
        <v>76600.162700000001</v>
      </c>
    </row>
    <row r="30" spans="1:14" x14ac:dyDescent="0.3">
      <c r="A30">
        <v>28</v>
      </c>
      <c r="B30" s="43" t="s">
        <v>66</v>
      </c>
      <c r="C30" s="44">
        <f t="shared" si="0"/>
        <v>39.311594202898547</v>
      </c>
      <c r="D30" s="44">
        <f>L30/$C$1</f>
        <v>40.490942028985508</v>
      </c>
      <c r="E30" s="44">
        <f>M30/$C$1</f>
        <v>41.705670289855071</v>
      </c>
      <c r="F30" s="44">
        <f>N30/$C$1</f>
        <v>42.956840398550717</v>
      </c>
      <c r="G30" s="44">
        <f>K30/12</f>
        <v>5425</v>
      </c>
      <c r="H30" s="44">
        <f>L30/12</f>
        <v>5587.75</v>
      </c>
      <c r="I30" s="44">
        <f>M30/12</f>
        <v>5755.3824999999997</v>
      </c>
      <c r="J30" s="44">
        <f>N30/12</f>
        <v>5928.0439749999996</v>
      </c>
      <c r="K30" s="44">
        <v>65100</v>
      </c>
      <c r="L30" s="99">
        <f>K30+K30*Tabelle1!$B$43</f>
        <v>67053</v>
      </c>
      <c r="M30" s="99">
        <f>L30+L30*Tabelle1!$B$43</f>
        <v>69064.59</v>
      </c>
      <c r="N30" s="99">
        <f>M30+M30*Tabelle1!$B$43</f>
        <v>71136.527699999991</v>
      </c>
    </row>
    <row r="31" spans="1:14" x14ac:dyDescent="0.3">
      <c r="A31">
        <v>28</v>
      </c>
      <c r="B31" s="43" t="s">
        <v>67</v>
      </c>
      <c r="C31" s="44"/>
      <c r="D31" s="44"/>
      <c r="E31" s="44"/>
      <c r="F31" s="44"/>
      <c r="G31" s="44"/>
      <c r="H31" s="44"/>
      <c r="I31" s="44"/>
      <c r="J31" s="44"/>
      <c r="K31" s="44">
        <v>64000</v>
      </c>
      <c r="L31" s="99">
        <f>K31+K31*Tabelle1!$B$43</f>
        <v>65920</v>
      </c>
      <c r="M31" s="99">
        <f>L31+L31*Tabelle1!$B$43</f>
        <v>67897.600000000006</v>
      </c>
      <c r="N31" s="99">
        <f>M31+M31*Tabelle1!$B$43</f>
        <v>69934.528000000006</v>
      </c>
    </row>
    <row r="32" spans="1:14" x14ac:dyDescent="0.3">
      <c r="A32">
        <v>29</v>
      </c>
      <c r="B32" s="43">
        <v>8</v>
      </c>
      <c r="C32" s="44">
        <f t="shared" si="0"/>
        <v>36.171497584541065</v>
      </c>
      <c r="D32" s="44">
        <f>L32/$C$1</f>
        <v>37.256642512077292</v>
      </c>
      <c r="E32" s="44">
        <f>M32/$C$1</f>
        <v>38.374341787439619</v>
      </c>
      <c r="F32" s="44">
        <f>N32/$C$1</f>
        <v>39.525572041062802</v>
      </c>
      <c r="G32" s="44">
        <f>K32/12</f>
        <v>4991.666666666667</v>
      </c>
      <c r="H32" s="44">
        <f>L32/12</f>
        <v>5141.416666666667</v>
      </c>
      <c r="I32" s="44">
        <f>M32/12</f>
        <v>5295.6591666666673</v>
      </c>
      <c r="J32" s="44">
        <f>N32/12</f>
        <v>5454.5289416666665</v>
      </c>
      <c r="K32" s="44">
        <v>59900</v>
      </c>
      <c r="L32" s="99">
        <f>K32+K32*Tabelle1!$B$43</f>
        <v>61697</v>
      </c>
      <c r="M32" s="99">
        <f>L32+L32*Tabelle1!$B$43</f>
        <v>63547.91</v>
      </c>
      <c r="N32" s="99">
        <f>M32+M32*Tabelle1!$B$43</f>
        <v>65454.347300000001</v>
      </c>
    </row>
    <row r="33" spans="1:14" x14ac:dyDescent="0.3">
      <c r="A33">
        <v>30</v>
      </c>
      <c r="B33" s="43">
        <v>7</v>
      </c>
      <c r="C33" s="44">
        <f t="shared" si="0"/>
        <v>35.024154589371982</v>
      </c>
      <c r="D33" s="44">
        <f>L33/$C$1</f>
        <v>36.074879227053138</v>
      </c>
      <c r="E33" s="44">
        <f>M33/$C$1</f>
        <v>37.157125603864735</v>
      </c>
      <c r="F33" s="44">
        <f>N33/$C$1</f>
        <v>38.271839371980676</v>
      </c>
      <c r="G33" s="44">
        <f>K33/12</f>
        <v>4833.333333333333</v>
      </c>
      <c r="H33" s="44">
        <f>L33/12</f>
        <v>4978.333333333333</v>
      </c>
      <c r="I33" s="44">
        <f>M33/12</f>
        <v>5127.6833333333334</v>
      </c>
      <c r="J33" s="44">
        <f>N33/12</f>
        <v>5281.5138333333334</v>
      </c>
      <c r="K33" s="44">
        <v>58000</v>
      </c>
      <c r="L33" s="99">
        <f>K33+K33*Tabelle1!$B$43</f>
        <v>59740</v>
      </c>
      <c r="M33" s="99">
        <f>L33+L33*Tabelle1!$B$43</f>
        <v>61532.2</v>
      </c>
      <c r="N33" s="99">
        <f>M33+M33*Tabelle1!$B$43</f>
        <v>63378.165999999997</v>
      </c>
    </row>
    <row r="34" spans="1:14" x14ac:dyDescent="0.3">
      <c r="A34">
        <v>31</v>
      </c>
      <c r="B34" s="43">
        <v>6</v>
      </c>
      <c r="C34" s="44">
        <f t="shared" si="0"/>
        <v>32.427536231884055</v>
      </c>
      <c r="D34" s="44">
        <f>L34/$C$1</f>
        <v>33.400362318840578</v>
      </c>
      <c r="E34" s="44">
        <f>M34/$C$1</f>
        <v>34.402373188405797</v>
      </c>
      <c r="F34" s="44">
        <f>N34/$C$1</f>
        <v>35.434444384057976</v>
      </c>
      <c r="G34" s="44">
        <f>K34/12</f>
        <v>4475</v>
      </c>
      <c r="H34" s="44">
        <f>L34/12</f>
        <v>4609.25</v>
      </c>
      <c r="I34" s="44">
        <f>M34/12</f>
        <v>4747.5275000000001</v>
      </c>
      <c r="J34" s="44">
        <f>N34/12</f>
        <v>4889.9533250000004</v>
      </c>
      <c r="K34" s="44">
        <v>53700</v>
      </c>
      <c r="L34" s="99">
        <f>K34+K34*Tabelle1!$B$43</f>
        <v>55311</v>
      </c>
      <c r="M34" s="99">
        <f>L34+L34*Tabelle1!$B$43</f>
        <v>56970.33</v>
      </c>
      <c r="N34" s="99">
        <f>M34+M34*Tabelle1!$B$43</f>
        <v>58679.439900000005</v>
      </c>
    </row>
    <row r="35" spans="1:14" x14ac:dyDescent="0.3">
      <c r="A35">
        <v>32</v>
      </c>
      <c r="B35" s="43">
        <v>5</v>
      </c>
      <c r="C35" s="44">
        <f t="shared" si="0"/>
        <v>31.219806763285025</v>
      </c>
      <c r="D35" s="44">
        <f>L35/$C$1</f>
        <v>32.156400966183575</v>
      </c>
      <c r="E35" s="44">
        <f>M35/$C$1</f>
        <v>33.121092995169079</v>
      </c>
      <c r="F35" s="44">
        <f>N35/$C$1</f>
        <v>34.114725785024156</v>
      </c>
      <c r="G35" s="44">
        <f>K35/12</f>
        <v>4308.333333333333</v>
      </c>
      <c r="H35" s="44">
        <f>L35/12</f>
        <v>4437.583333333333</v>
      </c>
      <c r="I35" s="44">
        <f>M35/12</f>
        <v>4570.7108333333335</v>
      </c>
      <c r="J35" s="44">
        <f>N35/12</f>
        <v>4707.8321583333336</v>
      </c>
      <c r="K35" s="44">
        <v>51700</v>
      </c>
      <c r="L35" s="99">
        <f>K35+K35*Tabelle1!$B$43</f>
        <v>53251</v>
      </c>
      <c r="M35" s="99">
        <f>L35+L35*Tabelle1!$B$43</f>
        <v>54848.53</v>
      </c>
      <c r="N35" s="99">
        <f>M35+M35*Tabelle1!$B$43</f>
        <v>56493.9859</v>
      </c>
    </row>
    <row r="36" spans="1:14" x14ac:dyDescent="0.3">
      <c r="A36">
        <v>33</v>
      </c>
      <c r="B36" s="43">
        <v>4</v>
      </c>
      <c r="C36" s="44">
        <f t="shared" si="0"/>
        <v>28.623188405797102</v>
      </c>
      <c r="D36" s="44">
        <f>L36/$C$1</f>
        <v>29.481884057971016</v>
      </c>
      <c r="E36" s="44">
        <f>M36/$C$1</f>
        <v>30.366340579710148</v>
      </c>
      <c r="F36" s="44">
        <f>N36/$C$1</f>
        <v>31.277330797101449</v>
      </c>
      <c r="G36" s="44">
        <f>K36/12</f>
        <v>3950</v>
      </c>
      <c r="H36" s="44">
        <f>L36/12</f>
        <v>4068.5</v>
      </c>
      <c r="I36" s="44">
        <f>M36/12</f>
        <v>4190.5550000000003</v>
      </c>
      <c r="J36" s="44">
        <f>N36/12</f>
        <v>4316.2716499999997</v>
      </c>
      <c r="K36" s="44">
        <v>47400</v>
      </c>
      <c r="L36" s="99">
        <f>K36+K36*Tabelle1!$B$43</f>
        <v>48822</v>
      </c>
      <c r="M36" s="99">
        <f>L36+L36*Tabelle1!$B$43</f>
        <v>50286.66</v>
      </c>
      <c r="N36" s="99">
        <f>M36+M36*Tabelle1!$B$43</f>
        <v>51795.2598</v>
      </c>
    </row>
    <row r="37" spans="1:14" x14ac:dyDescent="0.3">
      <c r="A37">
        <v>34</v>
      </c>
      <c r="B37" s="43">
        <v>3</v>
      </c>
      <c r="C37" s="44">
        <f t="shared" si="0"/>
        <v>28.140096618357489</v>
      </c>
      <c r="D37" s="44">
        <f>L37/$C$1</f>
        <v>28.984299516908212</v>
      </c>
      <c r="E37" s="44">
        <f>M37/$C$1</f>
        <v>29.85382850241546</v>
      </c>
      <c r="F37" s="44">
        <f>N37/$C$1</f>
        <v>30.749443357487923</v>
      </c>
      <c r="G37" s="44">
        <f>K37/12</f>
        <v>3883.3333333333335</v>
      </c>
      <c r="H37" s="44">
        <f>L37/12</f>
        <v>3999.8333333333335</v>
      </c>
      <c r="I37" s="44">
        <f>M37/12</f>
        <v>4119.8283333333338</v>
      </c>
      <c r="J37" s="44">
        <f>N37/12</f>
        <v>4243.4231833333333</v>
      </c>
      <c r="K37" s="44">
        <v>46600</v>
      </c>
      <c r="L37" s="99">
        <f>K37+K37*Tabelle1!$B$43</f>
        <v>47998</v>
      </c>
      <c r="M37" s="99">
        <f>L37+L37*Tabelle1!$B$43</f>
        <v>49437.94</v>
      </c>
      <c r="N37" s="99">
        <f>M37+M37*Tabelle1!$B$43</f>
        <v>50921.078200000004</v>
      </c>
    </row>
    <row r="38" spans="1:14" x14ac:dyDescent="0.3">
      <c r="A38">
        <v>35</v>
      </c>
      <c r="B38" s="43" t="s">
        <v>40</v>
      </c>
      <c r="C38" s="44">
        <f t="shared" si="0"/>
        <v>29.106280193236714</v>
      </c>
      <c r="D38" s="44">
        <f>L38/$C$1</f>
        <v>29.979468599033815</v>
      </c>
      <c r="E38" s="44">
        <f>M38/$C$1</f>
        <v>30.878852657004828</v>
      </c>
      <c r="F38" s="44">
        <f>N38/$C$1</f>
        <v>31.805218236714975</v>
      </c>
      <c r="G38" s="44">
        <f>K38/12</f>
        <v>4016.6666666666665</v>
      </c>
      <c r="H38" s="44">
        <f>L38/12</f>
        <v>4137.166666666667</v>
      </c>
      <c r="I38" s="44">
        <f>M38/12</f>
        <v>4261.2816666666668</v>
      </c>
      <c r="J38" s="44">
        <f>N38/12</f>
        <v>4389.120116666666</v>
      </c>
      <c r="K38" s="44">
        <v>48200</v>
      </c>
      <c r="L38" s="99">
        <f>K38+K38*Tabelle1!$B$43</f>
        <v>49646</v>
      </c>
      <c r="M38" s="99">
        <f>L38+L38*Tabelle1!$B$43</f>
        <v>51135.38</v>
      </c>
      <c r="N38" s="99">
        <f>M38+M38*Tabelle1!$B$43</f>
        <v>52669.441399999996</v>
      </c>
    </row>
    <row r="39" spans="1:14" x14ac:dyDescent="0.3">
      <c r="A39">
        <v>36</v>
      </c>
      <c r="B39" s="43">
        <v>2</v>
      </c>
      <c r="C39" s="44">
        <f t="shared" si="0"/>
        <v>27.173913043478262</v>
      </c>
      <c r="D39" s="44">
        <f>L39/$C$1</f>
        <v>27.989130434782609</v>
      </c>
      <c r="E39" s="44">
        <f>M39/$C$1</f>
        <v>28.828804347826086</v>
      </c>
      <c r="F39" s="44">
        <f>N39/$C$1</f>
        <v>29.693668478260868</v>
      </c>
      <c r="G39" s="44">
        <f>K39/12</f>
        <v>3750</v>
      </c>
      <c r="H39" s="44">
        <f>L39/12</f>
        <v>3862.5</v>
      </c>
      <c r="I39" s="44">
        <f>M39/12</f>
        <v>3978.375</v>
      </c>
      <c r="J39" s="44">
        <f>N39/12</f>
        <v>4097.7262499999997</v>
      </c>
      <c r="K39" s="44">
        <v>45000</v>
      </c>
      <c r="L39" s="99">
        <f>K39+K39*Tabelle1!$B$43</f>
        <v>46350</v>
      </c>
      <c r="M39" s="99">
        <f>L39+L39*Tabelle1!$B$43</f>
        <v>47740.5</v>
      </c>
      <c r="N39" s="99">
        <f>M39+M39*Tabelle1!$B$43</f>
        <v>49172.714999999997</v>
      </c>
    </row>
    <row r="40" spans="1:14" x14ac:dyDescent="0.3">
      <c r="A40">
        <v>37</v>
      </c>
      <c r="B40" s="43">
        <v>1</v>
      </c>
      <c r="C40" s="44">
        <f t="shared" si="0"/>
        <v>20.591787439613526</v>
      </c>
      <c r="D40" s="44">
        <f>L40/$C$1</f>
        <v>21.209541062801932</v>
      </c>
      <c r="E40" s="44">
        <f>M40/$C$1</f>
        <v>21.845827294685993</v>
      </c>
      <c r="F40" s="44">
        <f>N40/$C$1</f>
        <v>22.501202113526571</v>
      </c>
      <c r="G40" s="44">
        <f>K40/12</f>
        <v>2841.6666666666665</v>
      </c>
      <c r="H40" s="44">
        <f>L40/12</f>
        <v>2926.9166666666665</v>
      </c>
      <c r="I40" s="44">
        <f>M40/12</f>
        <v>3014.7241666666669</v>
      </c>
      <c r="J40" s="44">
        <f>N40/12</f>
        <v>3105.165891666667</v>
      </c>
      <c r="K40" s="44">
        <v>34100</v>
      </c>
      <c r="L40" s="99">
        <f>K40+K40*Tabelle1!$B$43</f>
        <v>35123</v>
      </c>
      <c r="M40" s="99">
        <f>L40+L40*Tabelle1!$B$43</f>
        <v>36176.69</v>
      </c>
      <c r="N40" s="99">
        <f>M40+M40*Tabelle1!$B$43</f>
        <v>37261.990700000002</v>
      </c>
    </row>
    <row r="41" spans="1:14" x14ac:dyDescent="0.3">
      <c r="A41">
        <v>38</v>
      </c>
      <c r="B41" s="29" t="s">
        <v>53</v>
      </c>
      <c r="C41" s="62">
        <v>15.91</v>
      </c>
      <c r="D41" s="62">
        <f>C41+C41*Tabelle1!$B$43</f>
        <v>16.3873</v>
      </c>
      <c r="E41" s="62">
        <f>D41+D41*Tabelle1!$B$43</f>
        <v>16.878919</v>
      </c>
      <c r="F41" s="62">
        <f>E41+E41*Tabelle1!$B$43</f>
        <v>17.385286569999998</v>
      </c>
    </row>
    <row r="42" spans="1:14" x14ac:dyDescent="0.3">
      <c r="A42">
        <v>39</v>
      </c>
      <c r="B42" s="29" t="s">
        <v>54</v>
      </c>
      <c r="C42" s="62">
        <v>16.5</v>
      </c>
      <c r="D42" s="62">
        <f>C42+C42*Tabelle1!$B$43</f>
        <v>16.995000000000001</v>
      </c>
      <c r="E42" s="62">
        <f>D42+D42*Tabelle1!$B$43</f>
        <v>17.504850000000001</v>
      </c>
      <c r="F42" s="62">
        <f>E42+E42*Tabelle1!$B$43</f>
        <v>18.029995500000002</v>
      </c>
    </row>
    <row r="43" spans="1:14" x14ac:dyDescent="0.3">
      <c r="A43">
        <v>40</v>
      </c>
      <c r="B43" s="29" t="s">
        <v>55</v>
      </c>
      <c r="C43" s="62">
        <v>21.15</v>
      </c>
      <c r="D43" s="62">
        <f>C43+C43*Tabelle1!$B$43</f>
        <v>21.784499999999998</v>
      </c>
      <c r="E43" s="62">
        <f>D43+D43*Tabelle1!$B$43</f>
        <v>22.438034999999999</v>
      </c>
      <c r="F43" s="62">
        <f>E43+E43*Tabelle1!$B$43</f>
        <v>23.111176049999997</v>
      </c>
    </row>
    <row r="44" spans="1:14" x14ac:dyDescent="0.3">
      <c r="C44" s="61"/>
      <c r="D44" s="61"/>
      <c r="E44" s="61"/>
      <c r="F44" s="6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>PH Freiburg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 Junker</dc:creator>
  <cp:lastModifiedBy>Alexander Veit</cp:lastModifiedBy>
  <cp:lastPrinted>2016-06-21T14:02:26Z</cp:lastPrinted>
  <dcterms:created xsi:type="dcterms:W3CDTF">2014-09-08T12:24:35Z</dcterms:created>
  <dcterms:modified xsi:type="dcterms:W3CDTF">2024-01-18T07:39:12Z</dcterms:modified>
</cp:coreProperties>
</file>