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vs272\Downloads\"/>
    </mc:Choice>
  </mc:AlternateContent>
  <xr:revisionPtr revIDLastSave="0" documentId="13_ncr:1_{AD532683-840B-40CE-AE4A-487FBBF701C2}" xr6:coauthVersionLast="47" xr6:coauthVersionMax="47" xr10:uidLastSave="{00000000-0000-0000-0000-000000000000}"/>
  <bookViews>
    <workbookView xWindow="-96" yWindow="0" windowWidth="11712" windowHeight="12336" activeTab="1" xr2:uid="{00000000-000D-0000-FFFF-FFFF00000000}"/>
  </bookViews>
  <sheets>
    <sheet name="Tabelle1" sheetId="1" r:id="rId1"/>
    <sheet name="Tabelle2" sheetId="2" r:id="rId2"/>
  </sheets>
  <definedNames>
    <definedName name="_xlnm.Print_Area" localSheetId="0">Tabelle1!$A$1:$H$46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2" l="1"/>
  <c r="F41" i="2"/>
  <c r="E42" i="2"/>
  <c r="F42" i="2"/>
  <c r="E43" i="2"/>
  <c r="F43" i="2"/>
  <c r="D42" i="2"/>
  <c r="D43" i="2"/>
  <c r="D41" i="2"/>
  <c r="O10" i="1"/>
  <c r="P10" i="1"/>
  <c r="Q10" i="1"/>
  <c r="R10" i="1"/>
  <c r="O11" i="1"/>
  <c r="P11" i="1"/>
  <c r="Q11" i="1"/>
  <c r="R11" i="1"/>
  <c r="O12" i="1"/>
  <c r="P12" i="1"/>
  <c r="Q12" i="1"/>
  <c r="R12" i="1"/>
  <c r="O13" i="1"/>
  <c r="P13" i="1"/>
  <c r="Q13" i="1"/>
  <c r="R13" i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R9" i="1"/>
  <c r="Q9" i="1"/>
  <c r="P9" i="1"/>
  <c r="O9" i="1"/>
  <c r="G6" i="2"/>
  <c r="G9" i="2"/>
  <c r="G10" i="2"/>
  <c r="G11" i="2"/>
  <c r="G12" i="2"/>
  <c r="G13" i="2"/>
  <c r="G14" i="2"/>
  <c r="G16" i="2"/>
  <c r="G17" i="2"/>
  <c r="G18" i="2"/>
  <c r="G19" i="2"/>
  <c r="G20" i="2"/>
  <c r="H14" i="1" l="1"/>
  <c r="D9" i="1"/>
  <c r="G27" i="1"/>
  <c r="F27" i="1"/>
  <c r="E27" i="1"/>
  <c r="D27" i="1"/>
  <c r="H26" i="1"/>
  <c r="H25" i="1"/>
  <c r="H24" i="1"/>
  <c r="H23" i="1"/>
  <c r="H22" i="1"/>
  <c r="H21" i="1"/>
  <c r="H20" i="1"/>
  <c r="D11" i="1" l="1"/>
  <c r="D10" i="1"/>
  <c r="D12" i="1"/>
  <c r="H27" i="1"/>
  <c r="E10" i="1"/>
  <c r="E11" i="1"/>
  <c r="D13" i="1"/>
  <c r="E9" i="1"/>
  <c r="D15" i="1" l="1"/>
  <c r="E12" i="1"/>
  <c r="H5" i="2"/>
  <c r="H6" i="2"/>
  <c r="I6" i="2" s="1"/>
  <c r="J6" i="2" s="1"/>
  <c r="E6" i="2" s="1"/>
  <c r="H7" i="2"/>
  <c r="I7" i="2" s="1"/>
  <c r="J7" i="2" s="1"/>
  <c r="E7" i="2" s="1"/>
  <c r="H8" i="2"/>
  <c r="H9" i="2"/>
  <c r="H10" i="2"/>
  <c r="I10" i="2" s="1"/>
  <c r="J10" i="2" s="1"/>
  <c r="E10" i="2" s="1"/>
  <c r="H11" i="2"/>
  <c r="I11" i="2" s="1"/>
  <c r="J11" i="2" s="1"/>
  <c r="E11" i="2" s="1"/>
  <c r="H12" i="2"/>
  <c r="I12" i="2" s="1"/>
  <c r="J12" i="2" s="1"/>
  <c r="E12" i="2" s="1"/>
  <c r="H13" i="2"/>
  <c r="H14" i="2"/>
  <c r="I14" i="2" s="1"/>
  <c r="J14" i="2" s="1"/>
  <c r="E14" i="2" s="1"/>
  <c r="H15" i="2"/>
  <c r="I15" i="2" s="1"/>
  <c r="J15" i="2" s="1"/>
  <c r="E15" i="2" s="1"/>
  <c r="H16" i="2"/>
  <c r="H17" i="2"/>
  <c r="H18" i="2"/>
  <c r="I18" i="2" s="1"/>
  <c r="J18" i="2" s="1"/>
  <c r="E18" i="2" s="1"/>
  <c r="H19" i="2"/>
  <c r="I19" i="2" s="1"/>
  <c r="J19" i="2" s="1"/>
  <c r="E19" i="2" s="1"/>
  <c r="H20" i="2"/>
  <c r="H21" i="2"/>
  <c r="H22" i="2"/>
  <c r="I22" i="2" s="1"/>
  <c r="J22" i="2" s="1"/>
  <c r="E22" i="2" s="1"/>
  <c r="H23" i="2"/>
  <c r="I23" i="2" s="1"/>
  <c r="J23" i="2" s="1"/>
  <c r="E23" i="2" s="1"/>
  <c r="H24" i="2"/>
  <c r="H25" i="2"/>
  <c r="H26" i="2"/>
  <c r="I26" i="2" s="1"/>
  <c r="J26" i="2" s="1"/>
  <c r="E26" i="2" s="1"/>
  <c r="H27" i="2"/>
  <c r="I27" i="2" s="1"/>
  <c r="J27" i="2" s="1"/>
  <c r="E27" i="2" s="1"/>
  <c r="H28" i="2"/>
  <c r="I28" i="2" s="1"/>
  <c r="J28" i="2" s="1"/>
  <c r="E28" i="2" s="1"/>
  <c r="H29" i="2"/>
  <c r="H30" i="2"/>
  <c r="C30" i="2" s="1"/>
  <c r="H31" i="2"/>
  <c r="I31" i="2" s="1"/>
  <c r="J31" i="2" s="1"/>
  <c r="E31" i="2" s="1"/>
  <c r="H32" i="2"/>
  <c r="C32" i="2" s="1"/>
  <c r="H33" i="2"/>
  <c r="H34" i="2"/>
  <c r="C34" i="2" s="1"/>
  <c r="H35" i="2"/>
  <c r="I35" i="2" s="1"/>
  <c r="J35" i="2" s="1"/>
  <c r="E35" i="2" s="1"/>
  <c r="H36" i="2"/>
  <c r="C36" i="2" s="1"/>
  <c r="H37" i="2"/>
  <c r="H38" i="2"/>
  <c r="C38" i="2" s="1"/>
  <c r="H39" i="2"/>
  <c r="I39" i="2" s="1"/>
  <c r="J39" i="2" s="1"/>
  <c r="E39" i="2" s="1"/>
  <c r="H40" i="2"/>
  <c r="C40" i="2" s="1"/>
  <c r="H4" i="2"/>
  <c r="D17" i="1" l="1"/>
  <c r="D29" i="1" s="1"/>
  <c r="D31" i="1" s="1"/>
  <c r="D33" i="1" s="1"/>
  <c r="G12" i="1"/>
  <c r="F12" i="1"/>
  <c r="E13" i="1"/>
  <c r="C10" i="2"/>
  <c r="C19" i="2"/>
  <c r="C7" i="2"/>
  <c r="F10" i="1" s="1"/>
  <c r="C23" i="2"/>
  <c r="C39" i="2"/>
  <c r="C21" i="2"/>
  <c r="C31" i="2"/>
  <c r="C14" i="2"/>
  <c r="C6" i="2"/>
  <c r="C18" i="2"/>
  <c r="C22" i="2"/>
  <c r="C26" i="2"/>
  <c r="C9" i="2"/>
  <c r="C17" i="2"/>
  <c r="C29" i="2"/>
  <c r="C5" i="2"/>
  <c r="C13" i="2"/>
  <c r="C25" i="2"/>
  <c r="C33" i="2"/>
  <c r="C15" i="2"/>
  <c r="C11" i="2"/>
  <c r="C27" i="2"/>
  <c r="C35" i="2"/>
  <c r="C8" i="2"/>
  <c r="F11" i="1" s="1"/>
  <c r="C12" i="2"/>
  <c r="C16" i="2"/>
  <c r="C20" i="2"/>
  <c r="C24" i="2"/>
  <c r="C28" i="2"/>
  <c r="I4" i="2"/>
  <c r="J4" i="2" s="1"/>
  <c r="E4" i="2" s="1"/>
  <c r="D28" i="2"/>
  <c r="D39" i="2"/>
  <c r="D35" i="2"/>
  <c r="D31" i="2"/>
  <c r="D27" i="2"/>
  <c r="D23" i="2"/>
  <c r="D19" i="2"/>
  <c r="D15" i="2"/>
  <c r="D7" i="2"/>
  <c r="D26" i="2"/>
  <c r="D22" i="2"/>
  <c r="D18" i="2"/>
  <c r="D14" i="2"/>
  <c r="D10" i="2"/>
  <c r="D6" i="2"/>
  <c r="D12" i="2"/>
  <c r="D11" i="2"/>
  <c r="I40" i="2"/>
  <c r="J40" i="2" s="1"/>
  <c r="E40" i="2" s="1"/>
  <c r="I36" i="2"/>
  <c r="J36" i="2" s="1"/>
  <c r="E36" i="2" s="1"/>
  <c r="I32" i="2"/>
  <c r="J32" i="2" s="1"/>
  <c r="E32" i="2" s="1"/>
  <c r="I24" i="2"/>
  <c r="J24" i="2" s="1"/>
  <c r="E24" i="2" s="1"/>
  <c r="I20" i="2"/>
  <c r="J20" i="2" s="1"/>
  <c r="E20" i="2" s="1"/>
  <c r="I16" i="2"/>
  <c r="J16" i="2" s="1"/>
  <c r="E16" i="2" s="1"/>
  <c r="I8" i="2"/>
  <c r="J8" i="2" s="1"/>
  <c r="E8" i="2" s="1"/>
  <c r="C37" i="2"/>
  <c r="I38" i="2"/>
  <c r="J38" i="2" s="1"/>
  <c r="E38" i="2" s="1"/>
  <c r="I34" i="2"/>
  <c r="J34" i="2" s="1"/>
  <c r="E34" i="2" s="1"/>
  <c r="I30" i="2"/>
  <c r="J30" i="2" s="1"/>
  <c r="E30" i="2" s="1"/>
  <c r="I37" i="2"/>
  <c r="J37" i="2" s="1"/>
  <c r="E37" i="2" s="1"/>
  <c r="I33" i="2"/>
  <c r="J33" i="2" s="1"/>
  <c r="E33" i="2" s="1"/>
  <c r="I29" i="2"/>
  <c r="J29" i="2" s="1"/>
  <c r="E29" i="2" s="1"/>
  <c r="I25" i="2"/>
  <c r="J25" i="2" s="1"/>
  <c r="E25" i="2" s="1"/>
  <c r="I21" i="2"/>
  <c r="J21" i="2" s="1"/>
  <c r="E21" i="2" s="1"/>
  <c r="I17" i="2"/>
  <c r="J17" i="2" s="1"/>
  <c r="E17" i="2" s="1"/>
  <c r="I13" i="2"/>
  <c r="J13" i="2" s="1"/>
  <c r="E13" i="2" s="1"/>
  <c r="I9" i="2"/>
  <c r="J9" i="2" s="1"/>
  <c r="E9" i="2" s="1"/>
  <c r="I5" i="2"/>
  <c r="J5" i="2" s="1"/>
  <c r="E5" i="2" s="1"/>
  <c r="C4" i="2"/>
  <c r="F9" i="1" s="1"/>
  <c r="H12" i="1" l="1"/>
  <c r="E15" i="1"/>
  <c r="G13" i="1"/>
  <c r="F13" i="1"/>
  <c r="F15" i="1" s="1"/>
  <c r="G10" i="1"/>
  <c r="H10" i="1" s="1"/>
  <c r="D4" i="2"/>
  <c r="G9" i="1" s="1"/>
  <c r="D29" i="2"/>
  <c r="D36" i="2"/>
  <c r="D17" i="2"/>
  <c r="D34" i="2"/>
  <c r="D20" i="2"/>
  <c r="D40" i="2"/>
  <c r="D5" i="2"/>
  <c r="D21" i="2"/>
  <c r="D37" i="2"/>
  <c r="D38" i="2"/>
  <c r="D24" i="2"/>
  <c r="D13" i="2"/>
  <c r="D30" i="2"/>
  <c r="D16" i="2"/>
  <c r="D33" i="2"/>
  <c r="D9" i="2"/>
  <c r="D25" i="2"/>
  <c r="D8" i="2"/>
  <c r="G11" i="1" s="1"/>
  <c r="H11" i="1" s="1"/>
  <c r="D32" i="2"/>
  <c r="H13" i="1" l="1"/>
  <c r="E17" i="1"/>
  <c r="E29" i="1" s="1"/>
  <c r="G15" i="1"/>
  <c r="H9" i="1"/>
  <c r="F17" i="1"/>
  <c r="F29" i="1" s="1"/>
  <c r="F31" i="1" s="1"/>
  <c r="D35" i="1"/>
  <c r="G17" i="1" l="1"/>
  <c r="G29" i="1" s="1"/>
  <c r="G31" i="1" s="1"/>
  <c r="F33" i="1"/>
  <c r="F35" i="1" s="1"/>
  <c r="F37" i="1" s="1"/>
  <c r="H15" i="1"/>
  <c r="E31" i="1"/>
  <c r="D37" i="1"/>
  <c r="H17" i="1" l="1"/>
  <c r="H29" i="1"/>
  <c r="H31" i="1"/>
  <c r="G33" i="1"/>
  <c r="E33" i="1"/>
  <c r="G35" i="1" l="1"/>
  <c r="G37" i="1" s="1"/>
  <c r="E35" i="1"/>
  <c r="H33" i="1"/>
  <c r="E37" i="1" l="1"/>
  <c r="H37" i="1" s="1"/>
  <c r="H35" i="1"/>
</calcChain>
</file>

<file path=xl/sharedStrings.xml><?xml version="1.0" encoding="utf-8"?>
<sst xmlns="http://schemas.openxmlformats.org/spreadsheetml/2006/main" count="100" uniqueCount="76">
  <si>
    <t>Finanzierungsplan zum Projekt:</t>
  </si>
  <si>
    <t>Summe</t>
  </si>
  <si>
    <t>stud. Hilfskräfte</t>
  </si>
  <si>
    <t>wiss. Hilfskräfte</t>
  </si>
  <si>
    <t>Sonstiges</t>
  </si>
  <si>
    <t>Summe Personal:</t>
  </si>
  <si>
    <t>Geräte (unter 2.500 €)</t>
  </si>
  <si>
    <t>Geräte (über 2.500 €)</t>
  </si>
  <si>
    <t>Verbrauchsmaterial (z.B. Papier, Kopien)</t>
  </si>
  <si>
    <t>Summe Sachkosten:</t>
  </si>
  <si>
    <t>Rechnungsgrundlage:</t>
  </si>
  <si>
    <t>lineare  Steigerung</t>
  </si>
  <si>
    <t>Variablen:</t>
  </si>
  <si>
    <r>
      <t>A. Personal</t>
    </r>
    <r>
      <rPr>
        <sz val="9.5"/>
        <rFont val="Arial Narrow"/>
        <family val="2"/>
      </rPr>
      <t xml:space="preserve"> </t>
    </r>
    <r>
      <rPr>
        <vertAlign val="superscript"/>
        <sz val="9.5"/>
        <rFont val="Arial Narrow"/>
        <family val="2"/>
      </rPr>
      <t>1)</t>
    </r>
  </si>
  <si>
    <t>Zwischensumme:</t>
  </si>
  <si>
    <t xml:space="preserve">PROJEKTLEITUNG: </t>
  </si>
  <si>
    <t>LAUFZEIT:</t>
  </si>
  <si>
    <t xml:space="preserve">MITTELGEBER: </t>
  </si>
  <si>
    <t>Stellenausschreibungen (Annahme: mind. 1.200 € pro Ausschr.)</t>
  </si>
  <si>
    <t>Vergabe von Aufträgen (z.B.Werkverträge)</t>
  </si>
  <si>
    <t xml:space="preserve"> A 16 </t>
  </si>
  <si>
    <t xml:space="preserve">15Ü  </t>
  </si>
  <si>
    <t xml:space="preserve">A 15    </t>
  </si>
  <si>
    <t xml:space="preserve">A 14 </t>
  </si>
  <si>
    <t xml:space="preserve">A 13    </t>
  </si>
  <si>
    <t xml:space="preserve">13Ü </t>
  </si>
  <si>
    <t xml:space="preserve"> A 13  mit Amtszulage</t>
  </si>
  <si>
    <t xml:space="preserve">A 13   </t>
  </si>
  <si>
    <t xml:space="preserve">A 12  </t>
  </si>
  <si>
    <t xml:space="preserve">A 11   </t>
  </si>
  <si>
    <t xml:space="preserve">A 10   </t>
  </si>
  <si>
    <t xml:space="preserve">A 9    </t>
  </si>
  <si>
    <t xml:space="preserve">A 9 mit Amtszulage </t>
  </si>
  <si>
    <t xml:space="preserve">A 9   </t>
  </si>
  <si>
    <t xml:space="preserve">A 8   </t>
  </si>
  <si>
    <t xml:space="preserve">A 7  </t>
  </si>
  <si>
    <t xml:space="preserve">2Ü  </t>
  </si>
  <si>
    <t xml:space="preserve">A 6   </t>
  </si>
  <si>
    <t xml:space="preserve">A 5 </t>
  </si>
  <si>
    <t xml:space="preserve">W 3 </t>
  </si>
  <si>
    <t xml:space="preserve">W 2 </t>
  </si>
  <si>
    <t xml:space="preserve">W 1 </t>
  </si>
  <si>
    <t>Richtsätze Planausschreiben</t>
  </si>
  <si>
    <t>Jahressatz</t>
  </si>
  <si>
    <t xml:space="preserve">Projektmanagement </t>
  </si>
  <si>
    <t xml:space="preserve">wiss. Personal </t>
  </si>
  <si>
    <t xml:space="preserve">nicht-wiss. Personal  </t>
  </si>
  <si>
    <t>Besoldungs/Entgeltgruppe</t>
  </si>
  <si>
    <t>SHK</t>
  </si>
  <si>
    <t>WHK_Bachelor</t>
  </si>
  <si>
    <t>WHK_Master</t>
  </si>
  <si>
    <t>Preis</t>
  </si>
  <si>
    <t>Anzahl Stunden</t>
  </si>
  <si>
    <t>Auswahl</t>
  </si>
  <si>
    <t xml:space="preserve">B. Gemeinkostenzuschlag </t>
  </si>
  <si>
    <t>Gemeinkostenzuschlag (v.H.):</t>
  </si>
  <si>
    <t>Gewinnzuschlag (v.H.):</t>
  </si>
  <si>
    <t>Umsatzsteuer (v.H.):</t>
  </si>
  <si>
    <t>C. Sachkosten</t>
  </si>
  <si>
    <t>Zwischensumme II (Netto-Angebotspreis):</t>
  </si>
  <si>
    <t>E. zzgl. Umsatzsteuer:</t>
  </si>
  <si>
    <t>Gesamtsumme (Brutto-Angebotspreis):</t>
  </si>
  <si>
    <t>2024</t>
  </si>
  <si>
    <t>D. Gewinnzuschlag: Entfällt bei Auftragsforschungsprojekten</t>
  </si>
  <si>
    <r>
      <t>Sonstiges (z.B. Raumkosten) ³</t>
    </r>
    <r>
      <rPr>
        <vertAlign val="superscript"/>
        <sz val="9.5"/>
        <rFont val="Arial Narrow"/>
        <family val="2"/>
      </rPr>
      <t>)</t>
    </r>
  </si>
  <si>
    <r>
      <t>Reisekosten ²</t>
    </r>
    <r>
      <rPr>
        <vertAlign val="superscript"/>
        <sz val="9.5"/>
        <rFont val="Arial Narrow"/>
        <family val="2"/>
      </rPr>
      <t>)</t>
    </r>
  </si>
  <si>
    <r>
      <t xml:space="preserve">    </t>
    </r>
    <r>
      <rPr>
        <sz val="9.5"/>
        <rFont val="Arial Narrow"/>
        <family val="2"/>
      </rPr>
      <t xml:space="preserve">  Annahme: lineare Steigerung von  X% pro Jahr</t>
    </r>
  </si>
  <si>
    <r>
      <t xml:space="preserve">2) </t>
    </r>
    <r>
      <rPr>
        <sz val="9.5"/>
        <rFont val="Arial Narrow"/>
        <family val="2"/>
      </rPr>
      <t xml:space="preserve">  Reisekosten inkl. Klimaabgabe bei Flugreisen</t>
    </r>
  </si>
  <si>
    <r>
      <t xml:space="preserve">3) </t>
    </r>
    <r>
      <rPr>
        <sz val="9.5"/>
        <rFont val="Arial Narrow"/>
        <family val="2"/>
      </rPr>
      <t xml:space="preserve">  Erläuterungen:</t>
    </r>
  </si>
  <si>
    <r>
      <t xml:space="preserve">1) </t>
    </r>
    <r>
      <rPr>
        <sz val="9.5"/>
        <rFont val="Arial Narrow"/>
        <family val="2"/>
      </rPr>
      <t xml:space="preserve">  gem. d. KLR-Personalnormsätze </t>
    </r>
  </si>
  <si>
    <t>Kategorie</t>
  </si>
  <si>
    <t>13a</t>
  </si>
  <si>
    <t>2025</t>
  </si>
  <si>
    <t>2026</t>
  </si>
  <si>
    <t>2027</t>
  </si>
  <si>
    <t>Stundensatz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</si>
</sst>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#,##0_ ;[Red]\-#,##0\ "/>
    <numFmt numFmtId="165" formatCode="#,##0\ &quot;€&quot;"/>
    <numFmt numFmtId="166" formatCode="#,##0.00\ &quot;€&quot;"/>
    <numFmt numFmtId="167" formatCode="0_ ;[Red]\-0\ 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b/>
      <u/>
      <sz val="11"/>
      <name val="Arial Narrow"/>
      <family val="2"/>
    </font>
    <font>
      <sz val="10"/>
      <name val="Arial Narrow"/>
      <family val="2"/>
    </font>
    <font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sz val="9.5"/>
      <name val="Arial Narrow"/>
      <family val="2"/>
    </font>
    <font>
      <sz val="9.5"/>
      <name val="Arial"/>
      <family val="2"/>
    </font>
    <font>
      <sz val="9.5"/>
      <color theme="1"/>
      <name val="Calibri"/>
      <family val="2"/>
      <scheme val="minor"/>
    </font>
    <font>
      <b/>
      <sz val="9.5"/>
      <name val="Arial Narrow"/>
      <family val="2"/>
    </font>
    <font>
      <b/>
      <u/>
      <sz val="9.5"/>
      <name val="Arial Narrow"/>
      <family val="2"/>
    </font>
    <font>
      <vertAlign val="superscript"/>
      <sz val="9.5"/>
      <name val="Arial Narrow"/>
      <family val="2"/>
    </font>
    <font>
      <sz val="9.5"/>
      <color theme="1"/>
      <name val="Arial Narrow"/>
      <family val="2"/>
    </font>
    <font>
      <u/>
      <sz val="9.5"/>
      <name val="Arial Narrow"/>
      <family val="2"/>
    </font>
    <font>
      <u/>
      <sz val="9.5"/>
      <color theme="1"/>
      <name val="Arial Narrow"/>
      <family val="2"/>
    </font>
    <font>
      <i/>
      <sz val="9.5"/>
      <name val="Arial Narrow"/>
      <family val="2"/>
    </font>
    <font>
      <i/>
      <sz val="9.5"/>
      <name val="Arial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.5"/>
      <color theme="0" tint="-0.499984740745262"/>
      <name val="Arial Narrow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9.5"/>
      <color theme="1"/>
      <name val="Arial Narrow"/>
      <family val="2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8DEFB9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0" fontId="4" fillId="0" borderId="0" xfId="1" applyFont="1"/>
    <xf numFmtId="0" fontId="5" fillId="0" borderId="0" xfId="0" applyFont="1"/>
    <xf numFmtId="0" fontId="6" fillId="0" borderId="0" xfId="0" applyFont="1"/>
    <xf numFmtId="0" fontId="7" fillId="0" borderId="0" xfId="1" applyFont="1"/>
    <xf numFmtId="0" fontId="8" fillId="0" borderId="0" xfId="1" applyFont="1"/>
    <xf numFmtId="0" fontId="9" fillId="0" borderId="0" xfId="0" applyFont="1"/>
    <xf numFmtId="0" fontId="9" fillId="0" borderId="4" xfId="0" applyFont="1" applyBorder="1"/>
    <xf numFmtId="0" fontId="7" fillId="0" borderId="4" xfId="1" applyFont="1" applyBorder="1"/>
    <xf numFmtId="0" fontId="8" fillId="0" borderId="4" xfId="1" applyFont="1" applyBorder="1"/>
    <xf numFmtId="49" fontId="10" fillId="0" borderId="0" xfId="1" applyNumberFormat="1" applyFont="1" applyAlignment="1">
      <alignment horizontal="right"/>
    </xf>
    <xf numFmtId="0" fontId="11" fillId="0" borderId="0" xfId="1" applyFont="1"/>
    <xf numFmtId="49" fontId="10" fillId="0" borderId="0" xfId="1" applyNumberFormat="1" applyFont="1" applyAlignment="1">
      <alignment horizontal="center"/>
    </xf>
    <xf numFmtId="165" fontId="7" fillId="0" borderId="0" xfId="1" applyNumberFormat="1" applyFont="1"/>
    <xf numFmtId="0" fontId="7" fillId="0" borderId="2" xfId="1" applyFont="1" applyBorder="1"/>
    <xf numFmtId="165" fontId="7" fillId="0" borderId="2" xfId="1" applyNumberFormat="1" applyFont="1" applyBorder="1"/>
    <xf numFmtId="0" fontId="8" fillId="0" borderId="2" xfId="1" applyFont="1" applyBorder="1"/>
    <xf numFmtId="0" fontId="7" fillId="2" borderId="3" xfId="1" applyFont="1" applyFill="1" applyBorder="1"/>
    <xf numFmtId="165" fontId="7" fillId="2" borderId="3" xfId="1" applyNumberFormat="1" applyFont="1" applyFill="1" applyBorder="1"/>
    <xf numFmtId="0" fontId="7" fillId="0" borderId="1" xfId="1" applyFont="1" applyBorder="1"/>
    <xf numFmtId="0" fontId="8" fillId="0" borderId="1" xfId="1" applyFont="1" applyBorder="1"/>
    <xf numFmtId="164" fontId="7" fillId="0" borderId="0" xfId="1" applyNumberFormat="1" applyFont="1"/>
    <xf numFmtId="166" fontId="7" fillId="0" borderId="0" xfId="1" applyNumberFormat="1" applyFont="1"/>
    <xf numFmtId="0" fontId="12" fillId="0" borderId="0" xfId="1" applyFont="1"/>
    <xf numFmtId="0" fontId="13" fillId="0" borderId="0" xfId="0" applyFont="1"/>
    <xf numFmtId="0" fontId="14" fillId="0" borderId="0" xfId="1" applyFont="1"/>
    <xf numFmtId="0" fontId="7" fillId="0" borderId="0" xfId="1" applyFont="1" applyAlignment="1">
      <alignment horizontal="right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16" fillId="0" borderId="5" xfId="1" applyFont="1" applyBorder="1"/>
    <xf numFmtId="0" fontId="17" fillId="0" borderId="5" xfId="1" applyFont="1" applyBorder="1"/>
    <xf numFmtId="165" fontId="16" fillId="0" borderId="5" xfId="1" applyNumberFormat="1" applyFont="1" applyBorder="1"/>
    <xf numFmtId="0" fontId="18" fillId="0" borderId="0" xfId="0" applyFont="1"/>
    <xf numFmtId="0" fontId="19" fillId="0" borderId="0" xfId="0" applyFont="1"/>
    <xf numFmtId="0" fontId="20" fillId="0" borderId="0" xfId="1" applyFont="1"/>
    <xf numFmtId="0" fontId="22" fillId="0" borderId="0" xfId="0" applyFont="1" applyAlignment="1">
      <alignment vertical="center"/>
    </xf>
    <xf numFmtId="0" fontId="1" fillId="0" borderId="0" xfId="0" applyFont="1"/>
    <xf numFmtId="167" fontId="22" fillId="0" borderId="0" xfId="0" applyNumberFormat="1" applyFont="1" applyAlignment="1">
      <alignment horizontal="left" vertical="center"/>
    </xf>
    <xf numFmtId="44" fontId="0" fillId="0" borderId="0" xfId="2" applyFont="1"/>
    <xf numFmtId="49" fontId="10" fillId="0" borderId="6" xfId="1" applyNumberFormat="1" applyFont="1" applyBorder="1" applyAlignment="1">
      <alignment horizontal="right"/>
    </xf>
    <xf numFmtId="49" fontId="10" fillId="0" borderId="7" xfId="1" applyNumberFormat="1" applyFont="1" applyBorder="1" applyAlignment="1">
      <alignment horizontal="right"/>
    </xf>
    <xf numFmtId="49" fontId="10" fillId="0" borderId="8" xfId="1" applyNumberFormat="1" applyFont="1" applyBorder="1" applyAlignment="1">
      <alignment horizontal="right"/>
    </xf>
    <xf numFmtId="0" fontId="8" fillId="0" borderId="10" xfId="1" applyFont="1" applyBorder="1"/>
    <xf numFmtId="0" fontId="8" fillId="0" borderId="12" xfId="1" applyFont="1" applyBorder="1"/>
    <xf numFmtId="0" fontId="7" fillId="0" borderId="6" xfId="1" applyFont="1" applyBorder="1"/>
    <xf numFmtId="0" fontId="7" fillId="0" borderId="7" xfId="1" applyFont="1" applyBorder="1"/>
    <xf numFmtId="0" fontId="8" fillId="0" borderId="8" xfId="1" applyFont="1" applyBorder="1"/>
    <xf numFmtId="0" fontId="11" fillId="0" borderId="9" xfId="1" applyFont="1" applyBorder="1"/>
    <xf numFmtId="0" fontId="7" fillId="0" borderId="9" xfId="1" applyFont="1" applyBorder="1"/>
    <xf numFmtId="0" fontId="7" fillId="0" borderId="11" xfId="1" applyFont="1" applyBorder="1"/>
    <xf numFmtId="0" fontId="11" fillId="0" borderId="6" xfId="1" applyFont="1" applyBorder="1"/>
    <xf numFmtId="0" fontId="11" fillId="0" borderId="7" xfId="1" applyFont="1" applyBorder="1"/>
    <xf numFmtId="0" fontId="8" fillId="0" borderId="7" xfId="1" applyFont="1" applyBorder="1"/>
    <xf numFmtId="165" fontId="7" fillId="0" borderId="6" xfId="1" applyNumberFormat="1" applyFont="1" applyBorder="1"/>
    <xf numFmtId="165" fontId="7" fillId="0" borderId="7" xfId="1" applyNumberFormat="1" applyFont="1" applyBorder="1"/>
    <xf numFmtId="0" fontId="21" fillId="0" borderId="0" xfId="0" applyFont="1"/>
    <xf numFmtId="0" fontId="5" fillId="0" borderId="4" xfId="0" applyFont="1" applyBorder="1"/>
    <xf numFmtId="0" fontId="0" fillId="0" borderId="4" xfId="0" applyBorder="1"/>
    <xf numFmtId="165" fontId="7" fillId="0" borderId="8" xfId="1" applyNumberFormat="1" applyFont="1" applyBorder="1"/>
    <xf numFmtId="165" fontId="7" fillId="0" borderId="9" xfId="1" applyNumberFormat="1" applyFont="1" applyBorder="1"/>
    <xf numFmtId="165" fontId="7" fillId="0" borderId="11" xfId="1" applyNumberFormat="1" applyFont="1" applyBorder="1"/>
    <xf numFmtId="44" fontId="7" fillId="0" borderId="9" xfId="2" applyFont="1" applyFill="1" applyBorder="1"/>
    <xf numFmtId="44" fontId="7" fillId="0" borderId="0" xfId="2" applyFont="1" applyFill="1" applyBorder="1"/>
    <xf numFmtId="44" fontId="7" fillId="0" borderId="10" xfId="2" applyFont="1" applyFill="1" applyBorder="1"/>
    <xf numFmtId="44" fontId="7" fillId="0" borderId="11" xfId="2" applyFont="1" applyFill="1" applyBorder="1"/>
    <xf numFmtId="44" fontId="7" fillId="0" borderId="1" xfId="2" applyFont="1" applyFill="1" applyBorder="1"/>
    <xf numFmtId="44" fontId="7" fillId="0" borderId="12" xfId="2" applyFont="1" applyFill="1" applyBorder="1"/>
    <xf numFmtId="0" fontId="8" fillId="0" borderId="15" xfId="1" applyFont="1" applyBorder="1"/>
    <xf numFmtId="49" fontId="10" fillId="0" borderId="11" xfId="1" applyNumberFormat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49" fontId="10" fillId="0" borderId="12" xfId="1" applyNumberFormat="1" applyFont="1" applyBorder="1" applyAlignment="1">
      <alignment horizontal="center"/>
    </xf>
    <xf numFmtId="0" fontId="10" fillId="0" borderId="11" xfId="1" applyFont="1" applyBorder="1" applyAlignment="1">
      <alignment horizontal="right"/>
    </xf>
    <xf numFmtId="0" fontId="10" fillId="0" borderId="1" xfId="1" applyFont="1" applyBorder="1" applyAlignment="1">
      <alignment horizontal="right"/>
    </xf>
    <xf numFmtId="0" fontId="10" fillId="0" borderId="12" xfId="1" applyFont="1" applyBorder="1" applyAlignment="1">
      <alignment horizontal="right"/>
    </xf>
    <xf numFmtId="165" fontId="7" fillId="3" borderId="9" xfId="1" applyNumberFormat="1" applyFont="1" applyFill="1" applyBorder="1"/>
    <xf numFmtId="165" fontId="7" fillId="3" borderId="0" xfId="1" applyNumberFormat="1" applyFont="1" applyFill="1"/>
    <xf numFmtId="165" fontId="7" fillId="3" borderId="10" xfId="1" applyNumberFormat="1" applyFont="1" applyFill="1" applyBorder="1"/>
    <xf numFmtId="165" fontId="7" fillId="3" borderId="11" xfId="1" applyNumberFormat="1" applyFont="1" applyFill="1" applyBorder="1"/>
    <xf numFmtId="165" fontId="7" fillId="3" borderId="1" xfId="1" applyNumberFormat="1" applyFont="1" applyFill="1" applyBorder="1"/>
    <xf numFmtId="165" fontId="7" fillId="3" borderId="12" xfId="1" applyNumberFormat="1" applyFont="1" applyFill="1" applyBorder="1"/>
    <xf numFmtId="0" fontId="7" fillId="3" borderId="13" xfId="1" applyFont="1" applyFill="1" applyBorder="1"/>
    <xf numFmtId="0" fontId="7" fillId="3" borderId="14" xfId="1" applyFont="1" applyFill="1" applyBorder="1"/>
    <xf numFmtId="0" fontId="13" fillId="3" borderId="9" xfId="0" applyFont="1" applyFill="1" applyBorder="1"/>
    <xf numFmtId="0" fontId="13" fillId="3" borderId="12" xfId="0" applyFont="1" applyFill="1" applyBorder="1"/>
    <xf numFmtId="10" fontId="24" fillId="3" borderId="0" xfId="0" applyNumberFormat="1" applyFont="1" applyFill="1"/>
    <xf numFmtId="165" fontId="8" fillId="0" borderId="0" xfId="1" applyNumberFormat="1" applyFont="1"/>
    <xf numFmtId="0" fontId="15" fillId="0" borderId="0" xfId="0" applyFont="1"/>
    <xf numFmtId="0" fontId="7" fillId="3" borderId="0" xfId="0" applyFont="1" applyFill="1"/>
    <xf numFmtId="165" fontId="9" fillId="0" borderId="0" xfId="0" applyNumberFormat="1" applyFont="1"/>
    <xf numFmtId="44" fontId="23" fillId="0" borderId="0" xfId="1" applyNumberFormat="1" applyFont="1"/>
    <xf numFmtId="0" fontId="25" fillId="0" borderId="0" xfId="1" applyFont="1"/>
    <xf numFmtId="44" fontId="7" fillId="0" borderId="15" xfId="2" applyFont="1" applyBorder="1"/>
    <xf numFmtId="44" fontId="7" fillId="0" borderId="13" xfId="2" applyFont="1" applyBorder="1"/>
    <xf numFmtId="0" fontId="7" fillId="0" borderId="14" xfId="1" applyFont="1" applyBorder="1"/>
    <xf numFmtId="0" fontId="11" fillId="0" borderId="14" xfId="1" applyFont="1" applyBorder="1"/>
    <xf numFmtId="0" fontId="13" fillId="3" borderId="10" xfId="0" applyFont="1" applyFill="1" applyBorder="1"/>
    <xf numFmtId="0" fontId="13" fillId="3" borderId="0" xfId="0" applyFont="1" applyFill="1"/>
    <xf numFmtId="0" fontId="13" fillId="3" borderId="11" xfId="0" applyFont="1" applyFill="1" applyBorder="1"/>
    <xf numFmtId="0" fontId="13" fillId="3" borderId="1" xfId="0" applyFont="1" applyFill="1" applyBorder="1"/>
    <xf numFmtId="0" fontId="0" fillId="0" borderId="0" xfId="0" applyAlignment="1">
      <alignment horizontal="right"/>
    </xf>
    <xf numFmtId="0" fontId="10" fillId="0" borderId="9" xfId="1" applyFont="1" applyBorder="1" applyAlignment="1">
      <alignment horizontal="right"/>
    </xf>
    <xf numFmtId="0" fontId="10" fillId="0" borderId="0" xfId="1" applyFont="1" applyBorder="1" applyAlignment="1">
      <alignment horizontal="right"/>
    </xf>
    <xf numFmtId="0" fontId="10" fillId="0" borderId="10" xfId="1" applyFont="1" applyBorder="1" applyAlignment="1">
      <alignment horizontal="right"/>
    </xf>
    <xf numFmtId="44" fontId="7" fillId="0" borderId="10" xfId="2" applyFont="1" applyBorder="1"/>
    <xf numFmtId="44" fontId="7" fillId="0" borderId="8" xfId="2" applyFont="1" applyBorder="1"/>
  </cellXfs>
  <cellStyles count="4">
    <cellStyle name="Standard" xfId="0" builtinId="0"/>
    <cellStyle name="Standard 2" xfId="1" xr:uid="{00000000-0005-0000-0000-000001000000}"/>
    <cellStyle name="Währung" xfId="2" builtinId="4"/>
    <cellStyle name="Währung 2" xfId="3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6"/>
  <sheetViews>
    <sheetView showGridLines="0" topLeftCell="A30" workbookViewId="0">
      <selection activeCell="R12" sqref="R12"/>
    </sheetView>
  </sheetViews>
  <sheetFormatPr baseColWidth="10" defaultRowHeight="14.4" x14ac:dyDescent="0.3"/>
  <cols>
    <col min="1" max="1" width="14.109375" customWidth="1"/>
    <col min="2" max="2" width="11.109375" customWidth="1"/>
    <col min="3" max="3" width="19.44140625" customWidth="1"/>
    <col min="4" max="13" width="13.33203125" customWidth="1"/>
  </cols>
  <sheetData>
    <row r="1" spans="1:19" ht="18.75" customHeight="1" x14ac:dyDescent="0.35">
      <c r="A1" s="1" t="s">
        <v>0</v>
      </c>
      <c r="B1" s="2"/>
      <c r="C1" s="3"/>
      <c r="D1" s="4"/>
      <c r="E1" s="3"/>
    </row>
    <row r="2" spans="1:19" ht="18.75" customHeight="1" x14ac:dyDescent="0.3">
      <c r="A2" s="7" t="s">
        <v>15</v>
      </c>
      <c r="B2" s="7"/>
      <c r="C2" s="8"/>
      <c r="D2" s="8"/>
      <c r="E2" s="8"/>
      <c r="F2" s="9"/>
      <c r="G2" s="9"/>
      <c r="H2" s="9"/>
      <c r="I2" s="5"/>
      <c r="J2" s="5"/>
      <c r="K2" s="5"/>
    </row>
    <row r="3" spans="1:19" ht="18.75" customHeight="1" x14ac:dyDescent="0.3">
      <c r="A3" s="7" t="s">
        <v>16</v>
      </c>
      <c r="B3" s="7"/>
      <c r="C3" s="8"/>
      <c r="D3" s="8"/>
      <c r="E3" s="8"/>
      <c r="F3" s="9"/>
      <c r="G3" s="9"/>
      <c r="H3" s="9"/>
      <c r="I3" s="5"/>
      <c r="J3" s="5"/>
      <c r="K3" s="5"/>
    </row>
    <row r="4" spans="1:19" ht="18.75" customHeight="1" x14ac:dyDescent="0.3">
      <c r="A4" s="7" t="s">
        <v>17</v>
      </c>
      <c r="B4" s="7"/>
      <c r="C4" s="8"/>
      <c r="D4" s="8"/>
      <c r="E4" s="8"/>
      <c r="F4" s="9"/>
      <c r="G4" s="9"/>
      <c r="H4" s="9"/>
      <c r="I4" s="5"/>
      <c r="J4" s="5"/>
      <c r="K4" s="5"/>
    </row>
    <row r="5" spans="1:19" ht="18.75" customHeight="1" thickBot="1" x14ac:dyDescent="0.35">
      <c r="A5" s="10"/>
      <c r="B5" s="11"/>
      <c r="C5" s="12"/>
      <c r="D5" s="12"/>
      <c r="E5" s="12"/>
      <c r="F5" s="10"/>
      <c r="G5" s="10"/>
      <c r="H5" s="10"/>
      <c r="I5" s="59"/>
      <c r="J5" s="59"/>
      <c r="K5" s="59"/>
      <c r="L5" s="60"/>
      <c r="M5" s="60"/>
      <c r="N5" s="60"/>
      <c r="O5" s="60"/>
      <c r="P5" s="60"/>
      <c r="Q5" s="60"/>
      <c r="R5" s="60"/>
    </row>
    <row r="6" spans="1:19" ht="18.75" customHeight="1" x14ac:dyDescent="0.3">
      <c r="A6" s="7"/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93"/>
    </row>
    <row r="7" spans="1:19" ht="18.75" customHeight="1" x14ac:dyDescent="0.3">
      <c r="A7" s="47"/>
      <c r="B7" s="48"/>
      <c r="C7" s="70"/>
      <c r="D7" s="42" t="s">
        <v>62</v>
      </c>
      <c r="E7" s="43" t="s">
        <v>72</v>
      </c>
      <c r="F7" s="43" t="s">
        <v>73</v>
      </c>
      <c r="G7" s="44" t="s">
        <v>74</v>
      </c>
      <c r="H7" s="13" t="s">
        <v>1</v>
      </c>
      <c r="I7" s="8"/>
      <c r="J7" s="42" t="s">
        <v>62</v>
      </c>
      <c r="K7" s="43" t="s">
        <v>72</v>
      </c>
      <c r="L7" s="43" t="s">
        <v>73</v>
      </c>
      <c r="M7" s="44" t="s">
        <v>74</v>
      </c>
      <c r="N7" s="13"/>
      <c r="O7" s="42" t="s">
        <v>62</v>
      </c>
      <c r="P7" s="43" t="s">
        <v>72</v>
      </c>
      <c r="Q7" s="43" t="s">
        <v>73</v>
      </c>
      <c r="R7" s="44" t="s">
        <v>74</v>
      </c>
      <c r="S7" s="5"/>
    </row>
    <row r="8" spans="1:19" ht="18.75" customHeight="1" x14ac:dyDescent="0.3">
      <c r="A8" s="50" t="s">
        <v>13</v>
      </c>
      <c r="B8" s="14"/>
      <c r="C8" s="97" t="s">
        <v>53</v>
      </c>
      <c r="D8" s="71"/>
      <c r="E8" s="72"/>
      <c r="F8" s="72"/>
      <c r="G8" s="73"/>
      <c r="H8" s="15"/>
      <c r="I8" s="8"/>
      <c r="J8" s="74" t="s">
        <v>52</v>
      </c>
      <c r="K8" s="75" t="s">
        <v>52</v>
      </c>
      <c r="L8" s="75" t="s">
        <v>52</v>
      </c>
      <c r="M8" s="76" t="s">
        <v>52</v>
      </c>
      <c r="N8" s="15"/>
      <c r="O8" s="103" t="s">
        <v>51</v>
      </c>
      <c r="P8" s="104" t="s">
        <v>51</v>
      </c>
      <c r="Q8" s="104" t="s">
        <v>51</v>
      </c>
      <c r="R8" s="105" t="s">
        <v>51</v>
      </c>
      <c r="S8" s="5"/>
    </row>
    <row r="9" spans="1:19" ht="18.75" customHeight="1" x14ac:dyDescent="0.3">
      <c r="A9" s="51" t="s">
        <v>44</v>
      </c>
      <c r="B9" s="7"/>
      <c r="C9" s="83"/>
      <c r="D9" s="64">
        <f>J9*O9</f>
        <v>0</v>
      </c>
      <c r="E9" s="65">
        <f t="shared" ref="E9:G9" si="0">K9*P9</f>
        <v>0</v>
      </c>
      <c r="F9" s="65">
        <f t="shared" si="0"/>
        <v>0</v>
      </c>
      <c r="G9" s="66">
        <f t="shared" si="0"/>
        <v>0</v>
      </c>
      <c r="H9" s="16">
        <f>SUM(D9:G9)</f>
        <v>0</v>
      </c>
      <c r="I9" s="7"/>
      <c r="J9" s="85"/>
      <c r="K9" s="99"/>
      <c r="L9" s="99"/>
      <c r="M9" s="98"/>
      <c r="N9" s="16"/>
      <c r="O9" s="94">
        <f>IF($C9=0,0,VLOOKUP($C9,Tabelle2!$B$3:C$43,2,0))</f>
        <v>0</v>
      </c>
      <c r="P9" s="94">
        <f>IF($C9=0,0,VLOOKUP($C9,Tabelle2!$B$3:D$43,3,0))</f>
        <v>0</v>
      </c>
      <c r="Q9" s="94">
        <f>IF($C9=0,0,VLOOKUP($C9,Tabelle2!$B$3:E$43,4,0))</f>
        <v>0</v>
      </c>
      <c r="R9" s="107">
        <f>IF($C9=0,0,VLOOKUP($C9,Tabelle2!$B$3:F$43,5,0))</f>
        <v>0</v>
      </c>
      <c r="S9" s="5"/>
    </row>
    <row r="10" spans="1:19" ht="18.75" customHeight="1" x14ac:dyDescent="0.3">
      <c r="A10" s="51" t="s">
        <v>45</v>
      </c>
      <c r="B10" s="7"/>
      <c r="C10" s="83"/>
      <c r="D10" s="64">
        <f t="shared" ref="D10:D13" si="1">J10*O10</f>
        <v>0</v>
      </c>
      <c r="E10" s="65">
        <f t="shared" ref="E10:E13" si="2">K10*P10</f>
        <v>0</v>
      </c>
      <c r="F10" s="65">
        <f t="shared" ref="F10:F13" si="3">L10*Q10</f>
        <v>0</v>
      </c>
      <c r="G10" s="66">
        <f t="shared" ref="G10:G13" si="4">M10*R10</f>
        <v>0</v>
      </c>
      <c r="H10" s="16">
        <f>SUM(D10:G10)</f>
        <v>0</v>
      </c>
      <c r="I10" s="7"/>
      <c r="J10" s="85"/>
      <c r="K10" s="99"/>
      <c r="L10" s="99"/>
      <c r="M10" s="98"/>
      <c r="N10" s="16"/>
      <c r="O10" s="95">
        <f>IF($C10=0,0,VLOOKUP($C10,Tabelle2!$B$3:C$43,2,0))</f>
        <v>0</v>
      </c>
      <c r="P10" s="95">
        <f>IF($C10=0,0,VLOOKUP($C10,Tabelle2!$B$3:D$43,3,0))</f>
        <v>0</v>
      </c>
      <c r="Q10" s="95">
        <f>IF($C10=0,0,VLOOKUP($C10,Tabelle2!$B$3:E$43,4,0))</f>
        <v>0</v>
      </c>
      <c r="R10" s="106">
        <f>IF($C10=0,0,VLOOKUP($C10,Tabelle2!$B$3:F$43,5,0))</f>
        <v>0</v>
      </c>
      <c r="S10" s="5"/>
    </row>
    <row r="11" spans="1:19" ht="18.75" customHeight="1" x14ac:dyDescent="0.3">
      <c r="A11" s="51" t="s">
        <v>46</v>
      </c>
      <c r="B11" s="7"/>
      <c r="C11" s="83"/>
      <c r="D11" s="64">
        <f t="shared" si="1"/>
        <v>0</v>
      </c>
      <c r="E11" s="65">
        <f t="shared" si="2"/>
        <v>0</v>
      </c>
      <c r="F11" s="65">
        <f t="shared" si="3"/>
        <v>0</v>
      </c>
      <c r="G11" s="66">
        <f t="shared" si="4"/>
        <v>0</v>
      </c>
      <c r="H11" s="16">
        <f t="shared" ref="H11:H14" si="5">SUM(D11:G11)</f>
        <v>0</v>
      </c>
      <c r="I11" s="7"/>
      <c r="J11" s="85"/>
      <c r="K11" s="99"/>
      <c r="L11" s="99"/>
      <c r="M11" s="98"/>
      <c r="N11" s="16"/>
      <c r="O11" s="95">
        <f>IF($C11=0,0,VLOOKUP($C11,Tabelle2!$B$3:C$43,2,0))</f>
        <v>0</v>
      </c>
      <c r="P11" s="95">
        <f>IF($C11=0,0,VLOOKUP($C11,Tabelle2!$B$3:D$43,3,0))</f>
        <v>0</v>
      </c>
      <c r="Q11" s="95">
        <f>IF($C11=0,0,VLOOKUP($C11,Tabelle2!$B$3:E$43,4,0))</f>
        <v>0</v>
      </c>
      <c r="R11" s="106">
        <f>IF($C11=0,0,VLOOKUP($C11,Tabelle2!$B$3:F$43,5,0))</f>
        <v>0</v>
      </c>
      <c r="S11" s="5"/>
    </row>
    <row r="12" spans="1:19" ht="18.75" customHeight="1" x14ac:dyDescent="0.3">
      <c r="A12" s="51" t="s">
        <v>2</v>
      </c>
      <c r="B12" s="7"/>
      <c r="C12" s="83"/>
      <c r="D12" s="64">
        <f t="shared" si="1"/>
        <v>0</v>
      </c>
      <c r="E12" s="65">
        <f t="shared" si="2"/>
        <v>0</v>
      </c>
      <c r="F12" s="65">
        <f t="shared" si="3"/>
        <v>0</v>
      </c>
      <c r="G12" s="66">
        <f t="shared" si="4"/>
        <v>0</v>
      </c>
      <c r="H12" s="16">
        <f t="shared" si="5"/>
        <v>0</v>
      </c>
      <c r="I12" s="7"/>
      <c r="J12" s="85"/>
      <c r="K12" s="99"/>
      <c r="L12" s="99"/>
      <c r="M12" s="98"/>
      <c r="N12" s="16"/>
      <c r="O12" s="95">
        <f>IF($C12=0,0,VLOOKUP($C12,Tabelle2!$B$3:C$43,2,0))</f>
        <v>0</v>
      </c>
      <c r="P12" s="95">
        <f>IF($C12=0,0,VLOOKUP($C12,Tabelle2!$B$3:D$43,3,0))</f>
        <v>0</v>
      </c>
      <c r="Q12" s="95">
        <f>IF($C12=0,0,VLOOKUP($C12,Tabelle2!$B$3:E$43,4,0))</f>
        <v>0</v>
      </c>
      <c r="R12" s="106">
        <f>IF($C12=0,0,VLOOKUP($C12,Tabelle2!$B$3:F$43,5,0))</f>
        <v>0</v>
      </c>
      <c r="S12" s="5"/>
    </row>
    <row r="13" spans="1:19" ht="18.75" customHeight="1" x14ac:dyDescent="0.3">
      <c r="A13" s="51" t="s">
        <v>3</v>
      </c>
      <c r="B13" s="7"/>
      <c r="C13" s="83"/>
      <c r="D13" s="64">
        <f t="shared" si="1"/>
        <v>0</v>
      </c>
      <c r="E13" s="65">
        <f t="shared" si="2"/>
        <v>0</v>
      </c>
      <c r="F13" s="65">
        <f t="shared" si="3"/>
        <v>0</v>
      </c>
      <c r="G13" s="66">
        <f t="shared" si="4"/>
        <v>0</v>
      </c>
      <c r="H13" s="16">
        <f t="shared" si="5"/>
        <v>0</v>
      </c>
      <c r="I13" s="7"/>
      <c r="J13" s="85"/>
      <c r="K13" s="99"/>
      <c r="L13" s="99"/>
      <c r="M13" s="98"/>
      <c r="N13" s="16"/>
      <c r="O13" s="95">
        <f>IF($C13=0,0,VLOOKUP($C13,Tabelle2!$B$3:C$43,2,0))</f>
        <v>0</v>
      </c>
      <c r="P13" s="95">
        <f>IF($C13=0,0,VLOOKUP($C13,Tabelle2!$B$3:D$43,3,0))</f>
        <v>0</v>
      </c>
      <c r="Q13" s="95">
        <f>IF($C13=0,0,VLOOKUP($C13,Tabelle2!$B$3:E$43,4,0))</f>
        <v>0</v>
      </c>
      <c r="R13" s="106">
        <f>IF($C13=0,0,VLOOKUP($C13,Tabelle2!$B$3:F$43,5,0))</f>
        <v>0</v>
      </c>
      <c r="S13" s="5"/>
    </row>
    <row r="14" spans="1:19" ht="18.75" customHeight="1" x14ac:dyDescent="0.3">
      <c r="A14" s="52" t="s">
        <v>4</v>
      </c>
      <c r="B14" s="22"/>
      <c r="C14" s="84"/>
      <c r="D14" s="67"/>
      <c r="E14" s="68"/>
      <c r="F14" s="68"/>
      <c r="G14" s="69"/>
      <c r="H14" s="16">
        <f t="shared" si="5"/>
        <v>0</v>
      </c>
      <c r="I14" s="22"/>
      <c r="J14" s="100"/>
      <c r="K14" s="101"/>
      <c r="L14" s="101"/>
      <c r="M14" s="86"/>
      <c r="N14" s="16"/>
      <c r="O14" s="96"/>
      <c r="P14" s="96"/>
      <c r="Q14" s="96"/>
      <c r="R14" s="96"/>
      <c r="S14" s="5"/>
    </row>
    <row r="15" spans="1:19" ht="18.75" customHeight="1" x14ac:dyDescent="0.3">
      <c r="A15" s="17" t="s">
        <v>5</v>
      </c>
      <c r="B15" s="17"/>
      <c r="C15" s="17"/>
      <c r="D15" s="18">
        <f t="shared" ref="D15:G15" si="6">SUM(D9:D14)</f>
        <v>0</v>
      </c>
      <c r="E15" s="18">
        <f t="shared" si="6"/>
        <v>0</v>
      </c>
      <c r="F15" s="18">
        <f t="shared" si="6"/>
        <v>0</v>
      </c>
      <c r="G15" s="18">
        <f t="shared" si="6"/>
        <v>0</v>
      </c>
      <c r="H15" s="18">
        <f>SUM(D15:G15)</f>
        <v>0</v>
      </c>
      <c r="I15" s="17"/>
      <c r="J15" s="22"/>
      <c r="K15" s="22"/>
      <c r="L15" s="22"/>
      <c r="M15" s="22"/>
      <c r="N15" s="18"/>
      <c r="O15" s="17"/>
      <c r="P15" s="17"/>
      <c r="Q15" s="17"/>
      <c r="R15" s="17"/>
      <c r="S15" s="5"/>
    </row>
    <row r="16" spans="1:19" ht="18.75" customHeight="1" x14ac:dyDescent="0.3">
      <c r="A16" s="7"/>
      <c r="B16" s="7"/>
      <c r="C16" s="8"/>
      <c r="D16" s="16"/>
      <c r="E16" s="16"/>
      <c r="F16" s="16"/>
      <c r="G16" s="16"/>
      <c r="H16" s="16"/>
      <c r="I16" s="8"/>
      <c r="J16" s="8"/>
      <c r="K16" s="8"/>
      <c r="L16" s="8"/>
      <c r="M16" s="8"/>
      <c r="N16" s="16"/>
      <c r="O16" s="8"/>
      <c r="P16" s="8"/>
      <c r="Q16" s="8"/>
      <c r="R16" s="8"/>
      <c r="S16" s="5"/>
    </row>
    <row r="17" spans="1:19" ht="18.75" customHeight="1" x14ac:dyDescent="0.3">
      <c r="A17" s="14" t="s">
        <v>54</v>
      </c>
      <c r="B17" s="14"/>
      <c r="C17" s="8"/>
      <c r="D17" s="16">
        <f>D15*$D$51/100</f>
        <v>0</v>
      </c>
      <c r="E17" s="16">
        <f>E15*$D$51/100</f>
        <v>0</v>
      </c>
      <c r="F17" s="16">
        <f>F15*$D$51/100</f>
        <v>0</v>
      </c>
      <c r="G17" s="16">
        <f>G15*$D$51/100</f>
        <v>0</v>
      </c>
      <c r="H17" s="88">
        <f>SUM(D17:G17)</f>
        <v>0</v>
      </c>
      <c r="I17" s="8"/>
      <c r="J17" s="8"/>
      <c r="K17" s="8"/>
      <c r="L17" s="8"/>
      <c r="M17" s="16"/>
      <c r="N17" s="8"/>
      <c r="O17" s="8"/>
      <c r="P17" s="8"/>
      <c r="Q17" s="8"/>
      <c r="R17" s="5"/>
    </row>
    <row r="18" spans="1:19" ht="18.75" customHeight="1" x14ac:dyDescent="0.3">
      <c r="A18" s="7"/>
      <c r="B18" s="7"/>
      <c r="C18" s="8"/>
      <c r="D18" s="16"/>
      <c r="E18" s="16"/>
      <c r="F18" s="16"/>
      <c r="G18" s="16"/>
      <c r="H18" s="16"/>
      <c r="I18" s="8"/>
      <c r="J18" s="8"/>
      <c r="K18" s="8"/>
      <c r="L18" s="8"/>
      <c r="M18" s="8"/>
      <c r="N18" s="16"/>
      <c r="O18" s="8"/>
      <c r="P18" s="8"/>
      <c r="Q18" s="8"/>
      <c r="R18" s="8"/>
      <c r="S18" s="5"/>
    </row>
    <row r="19" spans="1:19" ht="18.75" customHeight="1" x14ac:dyDescent="0.3">
      <c r="A19" s="53" t="s">
        <v>58</v>
      </c>
      <c r="B19" s="54"/>
      <c r="C19" s="49"/>
      <c r="D19" s="56"/>
      <c r="E19" s="57"/>
      <c r="F19" s="57"/>
      <c r="G19" s="61"/>
      <c r="H19" s="56"/>
      <c r="I19" s="55"/>
      <c r="J19" s="5"/>
    </row>
    <row r="20" spans="1:19" ht="18.75" customHeight="1" x14ac:dyDescent="0.3">
      <c r="A20" s="52" t="s">
        <v>65</v>
      </c>
      <c r="B20" s="14"/>
      <c r="C20" s="45"/>
      <c r="D20" s="77"/>
      <c r="E20" s="78"/>
      <c r="F20" s="78"/>
      <c r="G20" s="79"/>
      <c r="H20" s="62">
        <f>SUM(D20:G20)</f>
        <v>0</v>
      </c>
      <c r="I20" s="8"/>
      <c r="J20" s="5"/>
    </row>
    <row r="21" spans="1:19" ht="18.75" customHeight="1" x14ac:dyDescent="0.3">
      <c r="A21" s="51" t="s">
        <v>6</v>
      </c>
      <c r="B21" s="14"/>
      <c r="C21" s="45"/>
      <c r="D21" s="77"/>
      <c r="E21" s="78"/>
      <c r="F21" s="78"/>
      <c r="G21" s="79"/>
      <c r="H21" s="62">
        <f t="shared" ref="H21:H26" si="7">SUM(D21:G21)</f>
        <v>0</v>
      </c>
      <c r="I21" s="8"/>
      <c r="J21" s="5"/>
    </row>
    <row r="22" spans="1:19" ht="18.75" customHeight="1" x14ac:dyDescent="0.3">
      <c r="A22" s="51" t="s">
        <v>7</v>
      </c>
      <c r="B22" s="7"/>
      <c r="C22" s="45"/>
      <c r="D22" s="77"/>
      <c r="E22" s="78"/>
      <c r="F22" s="78"/>
      <c r="G22" s="79"/>
      <c r="H22" s="62">
        <f t="shared" si="7"/>
        <v>0</v>
      </c>
      <c r="I22" s="8"/>
      <c r="J22" s="5"/>
    </row>
    <row r="23" spans="1:19" ht="18.75" customHeight="1" x14ac:dyDescent="0.3">
      <c r="A23" s="51" t="s">
        <v>19</v>
      </c>
      <c r="B23" s="7"/>
      <c r="C23" s="45"/>
      <c r="D23" s="77"/>
      <c r="E23" s="78"/>
      <c r="F23" s="78"/>
      <c r="G23" s="79"/>
      <c r="H23" s="62">
        <f t="shared" si="7"/>
        <v>0</v>
      </c>
      <c r="I23" s="8"/>
      <c r="J23" s="5"/>
    </row>
    <row r="24" spans="1:19" ht="18.75" customHeight="1" x14ac:dyDescent="0.3">
      <c r="A24" s="51" t="s">
        <v>8</v>
      </c>
      <c r="B24" s="7"/>
      <c r="C24" s="45"/>
      <c r="D24" s="77"/>
      <c r="E24" s="78"/>
      <c r="F24" s="78"/>
      <c r="G24" s="79"/>
      <c r="H24" s="62">
        <f t="shared" si="7"/>
        <v>0</v>
      </c>
      <c r="I24" s="8"/>
      <c r="J24" s="5"/>
    </row>
    <row r="25" spans="1:19" ht="18.75" customHeight="1" x14ac:dyDescent="0.3">
      <c r="A25" s="51" t="s">
        <v>18</v>
      </c>
      <c r="B25" s="7"/>
      <c r="C25" s="45"/>
      <c r="D25" s="77"/>
      <c r="E25" s="78"/>
      <c r="F25" s="78"/>
      <c r="G25" s="79"/>
      <c r="H25" s="62">
        <f t="shared" si="7"/>
        <v>0</v>
      </c>
      <c r="I25" s="8"/>
      <c r="J25" s="37"/>
    </row>
    <row r="26" spans="1:19" ht="18.75" customHeight="1" x14ac:dyDescent="0.3">
      <c r="A26" s="52" t="s">
        <v>64</v>
      </c>
      <c r="B26" s="22"/>
      <c r="C26" s="46"/>
      <c r="D26" s="80"/>
      <c r="E26" s="81"/>
      <c r="F26" s="81"/>
      <c r="G26" s="82"/>
      <c r="H26" s="63">
        <f t="shared" si="7"/>
        <v>0</v>
      </c>
      <c r="I26" s="23"/>
      <c r="J26" s="5"/>
    </row>
    <row r="27" spans="1:19" ht="18.75" customHeight="1" x14ac:dyDescent="0.3">
      <c r="A27" s="17" t="s">
        <v>9</v>
      </c>
      <c r="B27" s="17"/>
      <c r="C27" s="19"/>
      <c r="D27" s="18">
        <f>SUM(D20:D26)</f>
        <v>0</v>
      </c>
      <c r="E27" s="18">
        <f t="shared" ref="E27" si="8">SUM(E20:E26)</f>
        <v>0</v>
      </c>
      <c r="F27" s="18">
        <f t="shared" ref="F27" si="9">SUM(F20:F26)</f>
        <v>0</v>
      </c>
      <c r="G27" s="18">
        <f t="shared" ref="G27" si="10">SUM(G20:G26)</f>
        <v>0</v>
      </c>
      <c r="H27" s="18">
        <f>SUM(D27:G27)</f>
        <v>0</v>
      </c>
      <c r="I27" s="19"/>
      <c r="J27" s="5"/>
    </row>
    <row r="28" spans="1:19" ht="18.75" customHeight="1" x14ac:dyDescent="0.3">
      <c r="A28" s="7"/>
      <c r="B28" s="7"/>
      <c r="C28" s="8"/>
      <c r="D28" s="16"/>
      <c r="E28" s="16"/>
      <c r="F28" s="16"/>
      <c r="G28" s="16"/>
      <c r="H28" s="16"/>
      <c r="I28" s="8"/>
      <c r="J28" s="5"/>
    </row>
    <row r="29" spans="1:19" s="36" customFormat="1" ht="18.75" customHeight="1" thickBot="1" x14ac:dyDescent="0.35">
      <c r="A29" s="32" t="s">
        <v>14</v>
      </c>
      <c r="B29" s="32"/>
      <c r="C29" s="33"/>
      <c r="D29" s="34">
        <f>D15+D17+D27</f>
        <v>0</v>
      </c>
      <c r="E29" s="34">
        <f t="shared" ref="E29:G29" si="11">E15+E17+E27</f>
        <v>0</v>
      </c>
      <c r="F29" s="34">
        <f t="shared" si="11"/>
        <v>0</v>
      </c>
      <c r="G29" s="34">
        <f t="shared" si="11"/>
        <v>0</v>
      </c>
      <c r="H29" s="34">
        <f>SUM(D29:G29)</f>
        <v>0</v>
      </c>
      <c r="I29" s="33"/>
      <c r="J29" s="35"/>
    </row>
    <row r="30" spans="1:19" ht="18.75" customHeight="1" x14ac:dyDescent="0.3">
      <c r="A30" s="7"/>
      <c r="B30" s="7"/>
      <c r="C30" s="8"/>
      <c r="D30" s="16"/>
      <c r="E30" s="16"/>
      <c r="F30" s="16"/>
      <c r="G30" s="16"/>
      <c r="H30" s="16"/>
      <c r="I30" s="8"/>
      <c r="J30" s="8"/>
      <c r="K30" s="8"/>
      <c r="L30" s="8"/>
      <c r="M30" s="8"/>
      <c r="N30" s="5"/>
    </row>
    <row r="31" spans="1:19" ht="18.75" customHeight="1" x14ac:dyDescent="0.3">
      <c r="A31" s="14" t="s">
        <v>63</v>
      </c>
      <c r="B31" s="14"/>
      <c r="C31" s="8"/>
      <c r="D31" s="16">
        <f>D29*$D$52/100</f>
        <v>0</v>
      </c>
      <c r="E31" s="16">
        <f t="shared" ref="E31:G31" si="12">E29*$D$52/100</f>
        <v>0</v>
      </c>
      <c r="F31" s="16">
        <f t="shared" si="12"/>
        <v>0</v>
      </c>
      <c r="G31" s="16">
        <f t="shared" si="12"/>
        <v>0</v>
      </c>
      <c r="H31" s="16">
        <f>SUM(D31:G31)</f>
        <v>0</v>
      </c>
      <c r="I31" s="8"/>
      <c r="J31" s="8"/>
      <c r="K31" s="8"/>
      <c r="L31" s="8"/>
      <c r="M31" s="8"/>
      <c r="N31" s="5"/>
    </row>
    <row r="32" spans="1:19" ht="18.75" customHeight="1" x14ac:dyDescent="0.3">
      <c r="A32" s="7"/>
      <c r="B32" s="7"/>
      <c r="C32" s="8"/>
      <c r="D32" s="16"/>
      <c r="E32" s="16"/>
      <c r="F32" s="16"/>
      <c r="G32" s="16"/>
      <c r="H32" s="16"/>
      <c r="I32" s="8"/>
      <c r="J32" s="8"/>
      <c r="K32" s="8"/>
      <c r="L32" s="8"/>
      <c r="M32" s="8"/>
      <c r="N32" s="5"/>
    </row>
    <row r="33" spans="1:11" ht="18.75" customHeight="1" thickBot="1" x14ac:dyDescent="0.35">
      <c r="A33" s="20" t="s">
        <v>59</v>
      </c>
      <c r="B33" s="20"/>
      <c r="C33" s="20"/>
      <c r="D33" s="21">
        <f>D29+D31</f>
        <v>0</v>
      </c>
      <c r="E33" s="21">
        <f t="shared" ref="E33:G33" si="13">E29+E31</f>
        <v>0</v>
      </c>
      <c r="F33" s="21">
        <f t="shared" si="13"/>
        <v>0</v>
      </c>
      <c r="G33" s="21">
        <f t="shared" si="13"/>
        <v>0</v>
      </c>
      <c r="H33" s="21">
        <f>SUM(D33:G33)</f>
        <v>0</v>
      </c>
      <c r="I33" s="20"/>
      <c r="J33" s="5"/>
    </row>
    <row r="34" spans="1:11" ht="18.75" customHeight="1" thickTop="1" x14ac:dyDescent="0.3">
      <c r="A34" s="7"/>
      <c r="B34" s="7"/>
      <c r="C34" s="8"/>
      <c r="D34" s="16"/>
      <c r="E34" s="16"/>
      <c r="F34" s="16"/>
      <c r="G34" s="16"/>
      <c r="H34" s="16"/>
      <c r="I34" s="5"/>
      <c r="J34" s="5"/>
      <c r="K34" s="5"/>
    </row>
    <row r="35" spans="1:11" s="9" customFormat="1" ht="18.75" customHeight="1" x14ac:dyDescent="0.25">
      <c r="A35" s="14" t="s">
        <v>60</v>
      </c>
      <c r="B35" s="14"/>
      <c r="C35" s="8"/>
      <c r="D35" s="16">
        <f>D33*$D$53/100</f>
        <v>0</v>
      </c>
      <c r="E35" s="16">
        <f t="shared" ref="E35:G35" si="14">E33*$D$53/100</f>
        <v>0</v>
      </c>
      <c r="F35" s="16">
        <f t="shared" si="14"/>
        <v>0</v>
      </c>
      <c r="G35" s="16">
        <f t="shared" si="14"/>
        <v>0</v>
      </c>
      <c r="H35" s="91">
        <f>SUM(D35:G35)</f>
        <v>0</v>
      </c>
    </row>
    <row r="36" spans="1:11" s="9" customFormat="1" ht="18.75" customHeight="1" x14ac:dyDescent="0.25">
      <c r="A36" s="7"/>
      <c r="B36" s="7"/>
      <c r="C36" s="8"/>
      <c r="D36" s="16"/>
      <c r="E36" s="16"/>
      <c r="F36" s="16"/>
      <c r="G36" s="16"/>
    </row>
    <row r="37" spans="1:11" s="9" customFormat="1" ht="18.75" customHeight="1" thickBot="1" x14ac:dyDescent="0.3">
      <c r="A37" s="20" t="s">
        <v>61</v>
      </c>
      <c r="B37" s="20"/>
      <c r="C37" s="20"/>
      <c r="D37" s="21">
        <f>D33+D35</f>
        <v>0</v>
      </c>
      <c r="E37" s="21">
        <f t="shared" ref="E37:G37" si="15">E33+E35</f>
        <v>0</v>
      </c>
      <c r="F37" s="21">
        <f t="shared" si="15"/>
        <v>0</v>
      </c>
      <c r="G37" s="21">
        <f t="shared" si="15"/>
        <v>0</v>
      </c>
      <c r="H37" s="21">
        <f>SUM(D37:G37)</f>
        <v>0</v>
      </c>
      <c r="I37" s="20"/>
    </row>
    <row r="38" spans="1:11" ht="18.75" customHeight="1" thickTop="1" x14ac:dyDescent="0.3">
      <c r="A38" s="7"/>
      <c r="B38" s="7"/>
      <c r="C38" s="8"/>
      <c r="D38" s="16"/>
      <c r="E38" s="16"/>
      <c r="F38" s="16"/>
      <c r="G38" s="16"/>
      <c r="H38" s="16"/>
      <c r="I38" s="5"/>
      <c r="J38" s="5"/>
      <c r="K38" s="5"/>
    </row>
    <row r="39" spans="1:11" x14ac:dyDescent="0.3">
      <c r="A39" s="7"/>
      <c r="B39" s="7"/>
      <c r="C39" s="8"/>
      <c r="D39" s="16"/>
      <c r="E39" s="16"/>
      <c r="F39" s="16"/>
      <c r="G39" s="16"/>
      <c r="H39" s="16"/>
      <c r="I39" s="5"/>
      <c r="J39" s="5"/>
      <c r="K39" s="5"/>
    </row>
    <row r="40" spans="1:11" ht="15" customHeight="1" x14ac:dyDescent="0.3">
      <c r="A40" s="22"/>
      <c r="B40" s="22"/>
      <c r="C40" s="23"/>
      <c r="D40" s="24"/>
      <c r="E40" s="25"/>
      <c r="F40" s="9"/>
      <c r="G40" s="9"/>
      <c r="H40" s="9"/>
      <c r="I40" s="5"/>
      <c r="J40" s="5"/>
      <c r="K40" s="5"/>
    </row>
    <row r="41" spans="1:11" ht="15" customHeight="1" x14ac:dyDescent="0.3">
      <c r="A41" s="7"/>
      <c r="B41" s="7"/>
      <c r="C41" s="8"/>
      <c r="D41" s="24"/>
      <c r="E41" s="25"/>
      <c r="F41" s="9"/>
      <c r="G41" s="9"/>
      <c r="H41" s="9"/>
      <c r="I41" s="5"/>
      <c r="J41" s="5"/>
      <c r="K41" s="5"/>
    </row>
    <row r="42" spans="1:11" ht="15" customHeight="1" x14ac:dyDescent="0.3">
      <c r="A42" s="26" t="s">
        <v>69</v>
      </c>
      <c r="B42" s="7"/>
      <c r="C42" s="8"/>
      <c r="D42" s="24"/>
      <c r="E42" s="25"/>
      <c r="F42" s="9"/>
      <c r="G42" s="9"/>
      <c r="H42" s="9"/>
      <c r="I42" s="5"/>
      <c r="J42" s="5"/>
      <c r="K42" s="5"/>
    </row>
    <row r="43" spans="1:11" s="26" customFormat="1" ht="15" customHeight="1" x14ac:dyDescent="0.25">
      <c r="A43" s="26" t="s">
        <v>66</v>
      </c>
    </row>
    <row r="44" spans="1:11" s="26" customFormat="1" ht="15" customHeight="1" x14ac:dyDescent="0.25">
      <c r="A44" s="26" t="s">
        <v>67</v>
      </c>
    </row>
    <row r="45" spans="1:11" s="26" customFormat="1" ht="15" customHeight="1" x14ac:dyDescent="0.25">
      <c r="A45" s="26" t="s">
        <v>68</v>
      </c>
    </row>
    <row r="46" spans="1:11" s="6" customFormat="1" ht="15" customHeight="1" x14ac:dyDescent="0.3">
      <c r="A46" s="26"/>
      <c r="B46" s="26"/>
      <c r="C46" s="7"/>
      <c r="D46" s="24"/>
      <c r="E46" s="25"/>
      <c r="F46" s="27"/>
      <c r="G46" s="27"/>
      <c r="H46" s="27"/>
    </row>
    <row r="47" spans="1:11" s="6" customFormat="1" ht="15" customHeight="1" x14ac:dyDescent="0.3">
      <c r="A47" s="28" t="s">
        <v>10</v>
      </c>
      <c r="B47" s="26"/>
      <c r="C47" s="7"/>
      <c r="D47" s="24"/>
      <c r="E47" s="7"/>
      <c r="F47" s="27"/>
      <c r="G47" s="27"/>
      <c r="H47" s="27"/>
    </row>
    <row r="48" spans="1:11" s="6" customFormat="1" ht="15" customHeight="1" x14ac:dyDescent="0.3">
      <c r="A48" s="29"/>
      <c r="B48" s="27"/>
      <c r="C48" s="27"/>
      <c r="D48" s="27"/>
      <c r="E48" s="27"/>
      <c r="F48" s="27"/>
      <c r="G48" s="27"/>
      <c r="H48" s="27"/>
    </row>
    <row r="49" spans="1:8" s="6" customFormat="1" ht="15" customHeight="1" x14ac:dyDescent="0.3">
      <c r="A49" s="29" t="s">
        <v>11</v>
      </c>
      <c r="B49" s="87">
        <v>0.03</v>
      </c>
      <c r="C49" s="27"/>
      <c r="D49" s="27"/>
      <c r="E49" s="27"/>
      <c r="F49" s="27"/>
      <c r="G49" s="27"/>
      <c r="H49" s="27"/>
    </row>
    <row r="50" spans="1:8" s="6" customFormat="1" ht="13.8" x14ac:dyDescent="0.3">
      <c r="A50" s="27"/>
      <c r="B50" s="27"/>
      <c r="C50" s="30"/>
      <c r="D50" s="27"/>
      <c r="E50" s="27"/>
      <c r="F50" s="27"/>
      <c r="G50" s="27"/>
      <c r="H50" s="27"/>
    </row>
    <row r="51" spans="1:8" s="6" customFormat="1" ht="13.8" x14ac:dyDescent="0.3">
      <c r="A51" s="89" t="s">
        <v>12</v>
      </c>
      <c r="B51" s="27" t="s">
        <v>55</v>
      </c>
      <c r="C51" s="31"/>
      <c r="D51" s="90">
        <v>40</v>
      </c>
      <c r="E51" s="31"/>
      <c r="F51" s="27"/>
      <c r="G51" s="27"/>
      <c r="H51" s="27"/>
    </row>
    <row r="52" spans="1:8" s="6" customFormat="1" ht="13.8" x14ac:dyDescent="0.3">
      <c r="A52" s="27"/>
      <c r="B52" s="27" t="s">
        <v>56</v>
      </c>
      <c r="C52" s="31"/>
      <c r="D52" s="90">
        <v>3</v>
      </c>
      <c r="E52" s="27"/>
      <c r="F52" s="27"/>
      <c r="G52" s="27"/>
      <c r="H52" s="27"/>
    </row>
    <row r="53" spans="1:8" s="6" customFormat="1" ht="13.8" x14ac:dyDescent="0.3">
      <c r="A53" s="27"/>
      <c r="B53" s="27" t="s">
        <v>57</v>
      </c>
      <c r="C53" s="31"/>
      <c r="D53" s="90">
        <v>19</v>
      </c>
      <c r="E53" s="27"/>
      <c r="F53" s="27"/>
      <c r="G53" s="27"/>
      <c r="H53" s="27"/>
    </row>
    <row r="54" spans="1:8" s="6" customFormat="1" ht="13.8" x14ac:dyDescent="0.3">
      <c r="A54" s="27"/>
      <c r="B54" s="27"/>
      <c r="C54" s="27"/>
      <c r="D54" s="27"/>
      <c r="E54" s="27"/>
      <c r="F54" s="27"/>
      <c r="G54" s="27"/>
      <c r="H54" s="27"/>
    </row>
    <row r="55" spans="1:8" s="6" customFormat="1" ht="13.8" x14ac:dyDescent="0.3"/>
    <row r="56" spans="1:8" s="6" customFormat="1" ht="13.8" x14ac:dyDescent="0.3"/>
  </sheetData>
  <pageMargins left="0.7" right="0.7" top="0.78740157499999996" bottom="0.78740157499999996" header="0.3" footer="0.3"/>
  <pageSetup paperSize="9" scale="89" fitToHeight="0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26999A9-EBB1-4AA8-B2F9-1EC946E786AC}">
          <x14:formula1>
            <xm:f>Tabelle2!$B$4:$B$40</xm:f>
          </x14:formula1>
          <xm:sqref>I9:I13 C9:C11</xm:sqref>
        </x14:dataValidation>
        <x14:dataValidation type="list" allowBlank="1" showDropDown="1" showInputMessage="1" showErrorMessage="1" xr:uid="{57A874A4-9C09-4793-83E9-80369BBAB0E7}">
          <x14:formula1>
            <xm:f>Tabelle2!#REF!</xm:f>
          </x14:formula1>
          <xm:sqref>D9:G14</xm:sqref>
        </x14:dataValidation>
        <x14:dataValidation type="list" allowBlank="1" showInputMessage="1" showErrorMessage="1" xr:uid="{330126AC-889B-4A3D-AF35-10428BEC97EE}">
          <x14:formula1>
            <xm:f>Tabelle2!$B$41:$B$43</xm:f>
          </x14:formula1>
          <xm:sqref>C12:C13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34591-426B-4D9C-BE53-DD2E83CC1570}">
  <dimension ref="A1:L44"/>
  <sheetViews>
    <sheetView tabSelected="1" topLeftCell="A18" workbookViewId="0">
      <selection activeCell="F41" sqref="F41"/>
    </sheetView>
  </sheetViews>
  <sheetFormatPr baseColWidth="10" defaultRowHeight="14.4" x14ac:dyDescent="0.3"/>
  <cols>
    <col min="1" max="1" width="3" bestFit="1" customWidth="1"/>
    <col min="2" max="2" width="28.5546875" bestFit="1" customWidth="1"/>
    <col min="3" max="6" width="15.44140625" bestFit="1" customWidth="1"/>
    <col min="7" max="10" width="13" bestFit="1" customWidth="1"/>
    <col min="11" max="11" width="12.77734375" bestFit="1" customWidth="1"/>
  </cols>
  <sheetData>
    <row r="1" spans="1:12" x14ac:dyDescent="0.3">
      <c r="B1" t="s">
        <v>42</v>
      </c>
      <c r="C1">
        <v>1656</v>
      </c>
      <c r="D1">
        <v>1656</v>
      </c>
      <c r="E1">
        <v>1656</v>
      </c>
      <c r="F1">
        <v>1656</v>
      </c>
    </row>
    <row r="2" spans="1:12" x14ac:dyDescent="0.3">
      <c r="B2" s="38"/>
      <c r="C2">
        <v>2024</v>
      </c>
      <c r="D2">
        <v>2025</v>
      </c>
      <c r="E2">
        <v>2026</v>
      </c>
      <c r="F2">
        <v>2027</v>
      </c>
      <c r="G2">
        <v>2023</v>
      </c>
      <c r="H2">
        <v>2024</v>
      </c>
      <c r="I2">
        <v>2025</v>
      </c>
      <c r="J2">
        <v>2026</v>
      </c>
      <c r="K2">
        <v>2027</v>
      </c>
      <c r="L2" t="s">
        <v>70</v>
      </c>
    </row>
    <row r="3" spans="1:12" x14ac:dyDescent="0.3">
      <c r="B3" s="38" t="s">
        <v>47</v>
      </c>
      <c r="C3" s="39" t="s">
        <v>75</v>
      </c>
      <c r="D3" s="39" t="s">
        <v>75</v>
      </c>
      <c r="E3" s="39" t="s">
        <v>75</v>
      </c>
      <c r="F3" s="39" t="s">
        <v>75</v>
      </c>
      <c r="G3" t="s">
        <v>43</v>
      </c>
      <c r="H3" t="s">
        <v>43</v>
      </c>
      <c r="I3" t="s">
        <v>43</v>
      </c>
      <c r="J3" t="s">
        <v>43</v>
      </c>
      <c r="K3" t="s">
        <v>43</v>
      </c>
    </row>
    <row r="4" spans="1:12" x14ac:dyDescent="0.3">
      <c r="A4">
        <v>1</v>
      </c>
      <c r="B4" s="38" t="s">
        <v>39</v>
      </c>
      <c r="C4" s="41">
        <f>H4/$C$1</f>
        <v>99.81297101449276</v>
      </c>
      <c r="D4" s="41">
        <f>I4/$C$1</f>
        <v>102.80736014492754</v>
      </c>
      <c r="E4" s="41">
        <f>J4/$C$1</f>
        <v>105.89158094927537</v>
      </c>
      <c r="F4" s="41">
        <f>K4/$C$1</f>
        <v>109.06832837775363</v>
      </c>
      <c r="G4" s="41">
        <v>160476</v>
      </c>
      <c r="H4" s="41">
        <f>G4+G4*Tabelle1!$B$49</f>
        <v>165290.28</v>
      </c>
      <c r="I4" s="41">
        <f>H4+H4*Tabelle1!$B$49</f>
        <v>170248.9884</v>
      </c>
      <c r="J4" s="41">
        <f>I4+I4*Tabelle1!$B$49</f>
        <v>175356.458052</v>
      </c>
      <c r="K4" s="41">
        <f>J4+J4*Tabelle1!$B$49</f>
        <v>180617.15179356001</v>
      </c>
      <c r="L4" s="102">
        <v>17</v>
      </c>
    </row>
    <row r="5" spans="1:12" x14ac:dyDescent="0.3">
      <c r="A5">
        <v>2</v>
      </c>
      <c r="B5" s="38" t="s">
        <v>40</v>
      </c>
      <c r="C5" s="41">
        <f>H5/$C$1</f>
        <v>82.408085748792274</v>
      </c>
      <c r="D5" s="41">
        <f>I5/$C$1</f>
        <v>84.880328321256044</v>
      </c>
      <c r="E5" s="41">
        <f>J5/$C$1</f>
        <v>87.426738170893714</v>
      </c>
      <c r="F5" s="41">
        <f>K5/$C$1</f>
        <v>90.049540316020526</v>
      </c>
      <c r="G5" s="41">
        <v>132493</v>
      </c>
      <c r="H5" s="41">
        <f>G5+G5*Tabelle1!$B$49</f>
        <v>136467.79</v>
      </c>
      <c r="I5" s="41">
        <f>H5+H5*Tabelle1!$B$49</f>
        <v>140561.82370000001</v>
      </c>
      <c r="J5" s="41">
        <f>I5+I5*Tabelle1!$B$49</f>
        <v>144778.678411</v>
      </c>
      <c r="K5" s="41">
        <f>J5+J5*Tabelle1!$B$49</f>
        <v>149122.03876333</v>
      </c>
      <c r="L5" s="102">
        <v>16</v>
      </c>
    </row>
    <row r="6" spans="1:12" x14ac:dyDescent="0.3">
      <c r="A6">
        <v>3</v>
      </c>
      <c r="B6" s="38" t="s">
        <v>41</v>
      </c>
      <c r="C6" s="41">
        <f>H6/$C$1</f>
        <v>64.185295893719811</v>
      </c>
      <c r="D6" s="41">
        <f>I6/$C$1</f>
        <v>66.110854770531404</v>
      </c>
      <c r="E6" s="41">
        <f>J6/$C$1</f>
        <v>68.094180413647351</v>
      </c>
      <c r="F6" s="41">
        <f>K6/$C$1</f>
        <v>70.137005826056765</v>
      </c>
      <c r="G6" s="41">
        <f>G26</f>
        <v>103195</v>
      </c>
      <c r="H6" s="41">
        <f>G6+G6*Tabelle1!$B$49</f>
        <v>106290.85</v>
      </c>
      <c r="I6" s="41">
        <f>H6+H6*Tabelle1!$B$49</f>
        <v>109479.57550000001</v>
      </c>
      <c r="J6" s="41">
        <f>I6+I6*Tabelle1!$B$49</f>
        <v>112763.962765</v>
      </c>
      <c r="K6" s="41">
        <f>J6+J6*Tabelle1!$B$49</f>
        <v>116146.88164795001</v>
      </c>
      <c r="L6" s="102">
        <v>13</v>
      </c>
    </row>
    <row r="7" spans="1:12" x14ac:dyDescent="0.3">
      <c r="A7">
        <v>4</v>
      </c>
      <c r="B7" s="38" t="s">
        <v>20</v>
      </c>
      <c r="C7" s="41">
        <f>H7/$C$1</f>
        <v>81.51429951690821</v>
      </c>
      <c r="D7" s="41">
        <f>I7/$C$1</f>
        <v>83.959728502415444</v>
      </c>
      <c r="E7" s="41">
        <f>J7/$C$1</f>
        <v>86.478520357487909</v>
      </c>
      <c r="F7" s="41">
        <f>K7/$C$1</f>
        <v>89.072875968212543</v>
      </c>
      <c r="G7" s="41">
        <v>131056</v>
      </c>
      <c r="H7" s="41">
        <f>G7+G7*Tabelle1!$B$49</f>
        <v>134987.68</v>
      </c>
      <c r="I7" s="41">
        <f>H7+H7*Tabelle1!$B$49</f>
        <v>139037.31039999999</v>
      </c>
      <c r="J7" s="41">
        <f>I7+I7*Tabelle1!$B$49</f>
        <v>143208.42971199998</v>
      </c>
      <c r="K7" s="41">
        <f>J7+J7*Tabelle1!$B$49</f>
        <v>147504.68260335998</v>
      </c>
      <c r="L7" s="102">
        <v>16</v>
      </c>
    </row>
    <row r="8" spans="1:12" x14ac:dyDescent="0.3">
      <c r="A8">
        <v>5</v>
      </c>
      <c r="B8" s="38" t="s">
        <v>22</v>
      </c>
      <c r="C8" s="41">
        <f>H8/$C$1</f>
        <v>81.51429951690821</v>
      </c>
      <c r="D8" s="41">
        <f>I8/$C$1</f>
        <v>83.959728502415444</v>
      </c>
      <c r="E8" s="41">
        <f>J8/$C$1</f>
        <v>86.478520357487909</v>
      </c>
      <c r="F8" s="41">
        <f>K8/$C$1</f>
        <v>89.072875968212543</v>
      </c>
      <c r="G8" s="41">
        <v>131056</v>
      </c>
      <c r="H8" s="41">
        <f>G8+G8*Tabelle1!$B$49</f>
        <v>134987.68</v>
      </c>
      <c r="I8" s="41">
        <f>H8+H8*Tabelle1!$B$49</f>
        <v>139037.31039999999</v>
      </c>
      <c r="J8" s="41">
        <f>I8+I8*Tabelle1!$B$49</f>
        <v>143208.42971199998</v>
      </c>
      <c r="K8" s="41">
        <f>J8+J8*Tabelle1!$B$49</f>
        <v>147504.68260335998</v>
      </c>
      <c r="L8" s="102">
        <v>16</v>
      </c>
    </row>
    <row r="9" spans="1:12" x14ac:dyDescent="0.3">
      <c r="A9">
        <v>6</v>
      </c>
      <c r="B9" s="38" t="s">
        <v>23</v>
      </c>
      <c r="C9" s="41">
        <f>H9/$C$1</f>
        <v>70.108417874396125</v>
      </c>
      <c r="D9" s="41">
        <f>I9/$C$1</f>
        <v>72.211670410628017</v>
      </c>
      <c r="E9" s="41">
        <f>J9/$C$1</f>
        <v>74.378020522946855</v>
      </c>
      <c r="F9" s="41">
        <f>K9/$C$1</f>
        <v>76.609361138635265</v>
      </c>
      <c r="G9" s="41">
        <f>G24</f>
        <v>112718</v>
      </c>
      <c r="H9" s="41">
        <f>G9+G9*Tabelle1!$B$49</f>
        <v>116099.54</v>
      </c>
      <c r="I9" s="41">
        <f>H9+H9*Tabelle1!$B$49</f>
        <v>119582.52619999999</v>
      </c>
      <c r="J9" s="41">
        <f>I9+I9*Tabelle1!$B$49</f>
        <v>123170.00198599999</v>
      </c>
      <c r="K9" s="41">
        <f>J9+J9*Tabelle1!$B$49</f>
        <v>126865.10204557999</v>
      </c>
      <c r="L9" s="102">
        <v>14</v>
      </c>
    </row>
    <row r="10" spans="1:12" x14ac:dyDescent="0.3">
      <c r="A10">
        <v>7</v>
      </c>
      <c r="B10" s="38" t="s">
        <v>24</v>
      </c>
      <c r="C10" s="41">
        <f>H10/$C$1</f>
        <v>60.60455314009662</v>
      </c>
      <c r="D10" s="41">
        <f>I10/$C$1</f>
        <v>62.422689734299517</v>
      </c>
      <c r="E10" s="41">
        <f>J10/$C$1</f>
        <v>64.295370426328503</v>
      </c>
      <c r="F10" s="41">
        <f>K10/$C$1</f>
        <v>66.224231539118364</v>
      </c>
      <c r="G10" s="41">
        <f>G25</f>
        <v>97438</v>
      </c>
      <c r="H10" s="41">
        <f>G10+G10*Tabelle1!$B$49</f>
        <v>100361.14</v>
      </c>
      <c r="I10" s="41">
        <f>H10+H10*Tabelle1!$B$49</f>
        <v>103371.9742</v>
      </c>
      <c r="J10" s="41">
        <f>I10+I10*Tabelle1!$B$49</f>
        <v>106473.133426</v>
      </c>
      <c r="K10" s="41">
        <f>J10+J10*Tabelle1!$B$49</f>
        <v>109667.32742878</v>
      </c>
      <c r="L10" s="102" t="s">
        <v>71</v>
      </c>
    </row>
    <row r="11" spans="1:12" x14ac:dyDescent="0.3">
      <c r="A11">
        <v>8</v>
      </c>
      <c r="B11" s="38" t="s">
        <v>26</v>
      </c>
      <c r="C11" s="41">
        <f>H11/$C$1</f>
        <v>60.60455314009662</v>
      </c>
      <c r="D11" s="41">
        <f>I11/$C$1</f>
        <v>62.422689734299517</v>
      </c>
      <c r="E11" s="41">
        <f>J11/$C$1</f>
        <v>64.295370426328503</v>
      </c>
      <c r="F11" s="41">
        <f>K11/$C$1</f>
        <v>66.224231539118364</v>
      </c>
      <c r="G11" s="41">
        <f>G25</f>
        <v>97438</v>
      </c>
      <c r="H11" s="41">
        <f>G11+G11*Tabelle1!$B$49</f>
        <v>100361.14</v>
      </c>
      <c r="I11" s="41">
        <f>H11+H11*Tabelle1!$B$49</f>
        <v>103371.9742</v>
      </c>
      <c r="J11" s="41">
        <f>I11+I11*Tabelle1!$B$49</f>
        <v>106473.133426</v>
      </c>
      <c r="K11" s="41">
        <f>J11+J11*Tabelle1!$B$49</f>
        <v>109667.32742878</v>
      </c>
      <c r="L11" s="102" t="s">
        <v>71</v>
      </c>
    </row>
    <row r="12" spans="1:12" x14ac:dyDescent="0.3">
      <c r="A12">
        <v>9</v>
      </c>
      <c r="B12" s="38" t="s">
        <v>27</v>
      </c>
      <c r="C12" s="41">
        <f>H12/$C$1</f>
        <v>60.60455314009662</v>
      </c>
      <c r="D12" s="41">
        <f>I12/$C$1</f>
        <v>62.422689734299517</v>
      </c>
      <c r="E12" s="41">
        <f>J12/$C$1</f>
        <v>64.295370426328503</v>
      </c>
      <c r="F12" s="41">
        <f>K12/$C$1</f>
        <v>66.224231539118364</v>
      </c>
      <c r="G12" s="41">
        <f>G25</f>
        <v>97438</v>
      </c>
      <c r="H12" s="41">
        <f>G12+G12*Tabelle1!$B$49</f>
        <v>100361.14</v>
      </c>
      <c r="I12" s="41">
        <f>H12+H12*Tabelle1!$B$49</f>
        <v>103371.9742</v>
      </c>
      <c r="J12" s="41">
        <f>I12+I12*Tabelle1!$B$49</f>
        <v>106473.133426</v>
      </c>
      <c r="K12" s="41">
        <f>J12+J12*Tabelle1!$B$49</f>
        <v>109667.32742878</v>
      </c>
      <c r="L12" s="102" t="s">
        <v>71</v>
      </c>
    </row>
    <row r="13" spans="1:12" x14ac:dyDescent="0.3">
      <c r="A13">
        <v>10</v>
      </c>
      <c r="B13" s="38" t="s">
        <v>28</v>
      </c>
      <c r="C13" s="41">
        <f>H13/$C$1</f>
        <v>64.185295893719811</v>
      </c>
      <c r="D13" s="41">
        <f>I13/$C$1</f>
        <v>66.110854770531404</v>
      </c>
      <c r="E13" s="41">
        <f>J13/$C$1</f>
        <v>68.094180413647351</v>
      </c>
      <c r="F13" s="41">
        <f>K13/$C$1</f>
        <v>70.137005826056765</v>
      </c>
      <c r="G13" s="41">
        <f>G26</f>
        <v>103195</v>
      </c>
      <c r="H13" s="41">
        <f>G13+G13*Tabelle1!$B$49</f>
        <v>106290.85</v>
      </c>
      <c r="I13" s="41">
        <f>H13+H13*Tabelle1!$B$49</f>
        <v>109479.57550000001</v>
      </c>
      <c r="J13" s="41">
        <f>I13+I13*Tabelle1!$B$49</f>
        <v>112763.962765</v>
      </c>
      <c r="K13" s="41">
        <f>J13+J13*Tabelle1!$B$49</f>
        <v>116146.88164795001</v>
      </c>
      <c r="L13" s="102">
        <v>13</v>
      </c>
    </row>
    <row r="14" spans="1:12" x14ac:dyDescent="0.3">
      <c r="A14">
        <v>11</v>
      </c>
      <c r="B14" s="38" t="s">
        <v>29</v>
      </c>
      <c r="C14" s="41">
        <f>H14/$C$1</f>
        <v>51.947204106280196</v>
      </c>
      <c r="D14" s="41">
        <f>I14/$C$1</f>
        <v>53.505620229468605</v>
      </c>
      <c r="E14" s="41">
        <f>J14/$C$1</f>
        <v>55.110788836352661</v>
      </c>
      <c r="F14" s="41">
        <f>K14/$C$1</f>
        <v>56.764112501443243</v>
      </c>
      <c r="G14" s="41">
        <f>G29</f>
        <v>83519</v>
      </c>
      <c r="H14" s="41">
        <f>G14+G14*Tabelle1!$B$49</f>
        <v>86024.57</v>
      </c>
      <c r="I14" s="41">
        <f>H14+H14*Tabelle1!$B$49</f>
        <v>88605.307100000005</v>
      </c>
      <c r="J14" s="41">
        <f>I14+I14*Tabelle1!$B$49</f>
        <v>91263.466313000012</v>
      </c>
      <c r="K14" s="41">
        <f>J14+J14*Tabelle1!$B$49</f>
        <v>94001.370302390016</v>
      </c>
      <c r="L14" s="102">
        <v>12</v>
      </c>
    </row>
    <row r="15" spans="1:12" x14ac:dyDescent="0.3">
      <c r="A15">
        <v>12</v>
      </c>
      <c r="B15" s="38" t="s">
        <v>30</v>
      </c>
      <c r="C15" s="41">
        <f>H15/$C$1</f>
        <v>48.856582125603865</v>
      </c>
      <c r="D15" s="41">
        <f>I15/$C$1</f>
        <v>50.322279589371988</v>
      </c>
      <c r="E15" s="41">
        <f>J15/$C$1</f>
        <v>51.831947977053147</v>
      </c>
      <c r="F15" s="41">
        <f>K15/$C$1</f>
        <v>53.386906416364738</v>
      </c>
      <c r="G15" s="41">
        <v>78550</v>
      </c>
      <c r="H15" s="41">
        <f>G15+G15*Tabelle1!$B$49</f>
        <v>80906.5</v>
      </c>
      <c r="I15" s="41">
        <f>H15+H15*Tabelle1!$B$49</f>
        <v>83333.695000000007</v>
      </c>
      <c r="J15" s="41">
        <f>I15+I15*Tabelle1!$B$49</f>
        <v>85833.705850000013</v>
      </c>
      <c r="K15" s="41">
        <f>J15+J15*Tabelle1!$B$49</f>
        <v>88408.717025500009</v>
      </c>
      <c r="L15" s="102">
        <v>11</v>
      </c>
    </row>
    <row r="16" spans="1:12" x14ac:dyDescent="0.3">
      <c r="A16">
        <v>13</v>
      </c>
      <c r="B16" s="38" t="s">
        <v>31</v>
      </c>
      <c r="C16" s="41">
        <f>H16/$C$1</f>
        <v>42.904849033816419</v>
      </c>
      <c r="D16" s="41">
        <f>I16/$C$1</f>
        <v>44.191994504830916</v>
      </c>
      <c r="E16" s="41">
        <f>J16/$C$1</f>
        <v>45.517754339975845</v>
      </c>
      <c r="F16" s="41">
        <f>K16/$C$1</f>
        <v>46.883286970175121</v>
      </c>
      <c r="G16" s="41">
        <f>G30</f>
        <v>68981</v>
      </c>
      <c r="H16" s="41">
        <f>G16+G16*Tabelle1!$B$49</f>
        <v>71050.429999999993</v>
      </c>
      <c r="I16" s="41">
        <f>H16+H16*Tabelle1!$B$49</f>
        <v>73181.942899999995</v>
      </c>
      <c r="J16" s="41">
        <f>I16+I16*Tabelle1!$B$49</f>
        <v>75377.401186999996</v>
      </c>
      <c r="K16" s="41">
        <f>J16+J16*Tabelle1!$B$49</f>
        <v>77638.723222610002</v>
      </c>
      <c r="L16" s="102">
        <v>9</v>
      </c>
    </row>
    <row r="17" spans="1:12" x14ac:dyDescent="0.3">
      <c r="A17">
        <v>14</v>
      </c>
      <c r="B17" s="38" t="s">
        <v>32</v>
      </c>
      <c r="C17" s="41">
        <f>H17/$C$1</f>
        <v>38.792312801932368</v>
      </c>
      <c r="D17" s="41">
        <f>I17/$C$1</f>
        <v>39.95608218599034</v>
      </c>
      <c r="E17" s="41">
        <f>J17/$C$1</f>
        <v>41.154764651570048</v>
      </c>
      <c r="F17" s="41">
        <f>K17/$C$1</f>
        <v>42.389407591117148</v>
      </c>
      <c r="G17" s="41">
        <f>G31</f>
        <v>62369</v>
      </c>
      <c r="H17" s="41">
        <f>G17+G17*Tabelle1!$B$49</f>
        <v>64240.07</v>
      </c>
      <c r="I17" s="41">
        <f>H17+H17*Tabelle1!$B$49</f>
        <v>66167.272100000002</v>
      </c>
      <c r="J17" s="41">
        <f>I17+I17*Tabelle1!$B$49</f>
        <v>68152.290263000003</v>
      </c>
      <c r="K17" s="41">
        <f>J17+J17*Tabelle1!$B$49</f>
        <v>70196.858970889996</v>
      </c>
      <c r="L17" s="102">
        <v>8</v>
      </c>
    </row>
    <row r="18" spans="1:12" x14ac:dyDescent="0.3">
      <c r="A18">
        <v>15</v>
      </c>
      <c r="B18" s="38" t="s">
        <v>33</v>
      </c>
      <c r="C18" s="41">
        <f>H18/$C$1</f>
        <v>38.792312801932368</v>
      </c>
      <c r="D18" s="41">
        <f>I18/$C$1</f>
        <v>39.95608218599034</v>
      </c>
      <c r="E18" s="41">
        <f>J18/$C$1</f>
        <v>41.154764651570048</v>
      </c>
      <c r="F18" s="41">
        <f>K18/$C$1</f>
        <v>42.389407591117148</v>
      </c>
      <c r="G18" s="41">
        <f>G31</f>
        <v>62369</v>
      </c>
      <c r="H18" s="41">
        <f>G18+G18*Tabelle1!$B$49</f>
        <v>64240.07</v>
      </c>
      <c r="I18" s="41">
        <f>H18+H18*Tabelle1!$B$49</f>
        <v>66167.272100000002</v>
      </c>
      <c r="J18" s="41">
        <f>I18+I18*Tabelle1!$B$49</f>
        <v>68152.290263000003</v>
      </c>
      <c r="K18" s="41">
        <f>J18+J18*Tabelle1!$B$49</f>
        <v>70196.858970889996</v>
      </c>
      <c r="L18" s="102">
        <v>8</v>
      </c>
    </row>
    <row r="19" spans="1:12" x14ac:dyDescent="0.3">
      <c r="A19">
        <v>16</v>
      </c>
      <c r="B19" s="38" t="s">
        <v>34</v>
      </c>
      <c r="C19" s="41">
        <f>H19/$C$1</f>
        <v>38.792312801932368</v>
      </c>
      <c r="D19" s="41">
        <f>I19/$C$1</f>
        <v>39.95608218599034</v>
      </c>
      <c r="E19" s="41">
        <f>J19/$C$1</f>
        <v>41.154764651570048</v>
      </c>
      <c r="F19" s="41">
        <f>K19/$C$1</f>
        <v>42.389407591117148</v>
      </c>
      <c r="G19" s="41">
        <f>G31</f>
        <v>62369</v>
      </c>
      <c r="H19" s="41">
        <f>G19+G19*Tabelle1!$B$49</f>
        <v>64240.07</v>
      </c>
      <c r="I19" s="41">
        <f>H19+H19*Tabelle1!$B$49</f>
        <v>66167.272100000002</v>
      </c>
      <c r="J19" s="41">
        <f>I19+I19*Tabelle1!$B$49</f>
        <v>68152.290263000003</v>
      </c>
      <c r="K19" s="41">
        <f>J19+J19*Tabelle1!$B$49</f>
        <v>70196.858970889996</v>
      </c>
      <c r="L19" s="102">
        <v>8</v>
      </c>
    </row>
    <row r="20" spans="1:12" x14ac:dyDescent="0.3">
      <c r="A20">
        <v>17</v>
      </c>
      <c r="B20" s="38" t="s">
        <v>35</v>
      </c>
      <c r="C20" s="41">
        <f>H20/$C$1</f>
        <v>34.804794685990338</v>
      </c>
      <c r="D20" s="41">
        <f>I20/$C$1</f>
        <v>35.848938526570045</v>
      </c>
      <c r="E20" s="41">
        <f>J20/$C$1</f>
        <v>36.924406682367149</v>
      </c>
      <c r="F20" s="41">
        <f>K20/$C$1</f>
        <v>38.032138882838169</v>
      </c>
      <c r="G20" s="41">
        <f>G33</f>
        <v>55958</v>
      </c>
      <c r="H20" s="41">
        <f>G20+G20*Tabelle1!$B$49</f>
        <v>57636.74</v>
      </c>
      <c r="I20" s="41">
        <f>H20+H20*Tabelle1!$B$49</f>
        <v>59365.842199999999</v>
      </c>
      <c r="J20" s="41">
        <f>I20+I20*Tabelle1!$B$49</f>
        <v>61146.817466</v>
      </c>
      <c r="K20" s="41">
        <f>J20+J20*Tabelle1!$B$49</f>
        <v>62981.221989980004</v>
      </c>
      <c r="L20" s="102">
        <v>7</v>
      </c>
    </row>
    <row r="21" spans="1:12" x14ac:dyDescent="0.3">
      <c r="A21">
        <v>18</v>
      </c>
      <c r="B21" s="38" t="s">
        <v>37</v>
      </c>
      <c r="C21" s="41">
        <f>H21/$C$1</f>
        <v>32.079897342995167</v>
      </c>
      <c r="D21" s="41">
        <f>I21/$C$1</f>
        <v>33.042294263285022</v>
      </c>
      <c r="E21" s="41">
        <f>J21/$C$1</f>
        <v>34.033563091183574</v>
      </c>
      <c r="F21" s="41">
        <f>K21/$C$1</f>
        <v>35.05456998391908</v>
      </c>
      <c r="G21" s="41">
        <v>51577</v>
      </c>
      <c r="H21" s="41">
        <f>G21+G21*Tabelle1!$B$49</f>
        <v>53124.31</v>
      </c>
      <c r="I21" s="41">
        <f>H21+H21*Tabelle1!$B$49</f>
        <v>54718.039299999997</v>
      </c>
      <c r="J21" s="41">
        <f>I21+I21*Tabelle1!$B$49</f>
        <v>56359.580478999997</v>
      </c>
      <c r="K21" s="41">
        <f>J21+J21*Tabelle1!$B$49</f>
        <v>58050.367893369999</v>
      </c>
      <c r="L21" s="102">
        <v>6</v>
      </c>
    </row>
    <row r="22" spans="1:12" x14ac:dyDescent="0.3">
      <c r="A22">
        <v>19</v>
      </c>
      <c r="B22" s="38" t="s">
        <v>38</v>
      </c>
      <c r="C22" s="41">
        <f>H22/$C$1</f>
        <v>32.079897342995167</v>
      </c>
      <c r="D22" s="41">
        <f>I22/$C$1</f>
        <v>33.042294263285022</v>
      </c>
      <c r="E22" s="41">
        <f>J22/$C$1</f>
        <v>34.033563091183574</v>
      </c>
      <c r="F22" s="41">
        <f>K22/$C$1</f>
        <v>35.05456998391908</v>
      </c>
      <c r="G22" s="41">
        <v>51577</v>
      </c>
      <c r="H22" s="41">
        <f>G22+G22*Tabelle1!$B$49</f>
        <v>53124.31</v>
      </c>
      <c r="I22" s="41">
        <f>H22+H22*Tabelle1!$B$49</f>
        <v>54718.039299999997</v>
      </c>
      <c r="J22" s="41">
        <f>I22+I22*Tabelle1!$B$49</f>
        <v>56359.580478999997</v>
      </c>
      <c r="K22" s="41">
        <f>J22+J22*Tabelle1!$B$49</f>
        <v>58050.367893369999</v>
      </c>
      <c r="L22" s="102">
        <v>6</v>
      </c>
    </row>
    <row r="23" spans="1:12" x14ac:dyDescent="0.3">
      <c r="A23">
        <v>20</v>
      </c>
      <c r="B23" s="40" t="s">
        <v>21</v>
      </c>
      <c r="C23" s="41">
        <f>H23/$C$1</f>
        <v>79.928248792270523</v>
      </c>
      <c r="D23" s="41">
        <f>I23/$C$1</f>
        <v>82.326096256038653</v>
      </c>
      <c r="E23" s="41">
        <f>J23/$C$1</f>
        <v>84.795879143719802</v>
      </c>
      <c r="F23" s="41">
        <f>K23/$C$1</f>
        <v>87.339755518031396</v>
      </c>
      <c r="G23" s="41">
        <v>128506</v>
      </c>
      <c r="H23" s="41">
        <f>G23+G23*Tabelle1!$B$49</f>
        <v>132361.18</v>
      </c>
      <c r="I23" s="41">
        <f>H23+H23*Tabelle1!$B$49</f>
        <v>136332.0154</v>
      </c>
      <c r="J23" s="41">
        <f>I23+I23*Tabelle1!$B$49</f>
        <v>140421.97586199999</v>
      </c>
      <c r="K23" s="41">
        <f>J23+J23*Tabelle1!$B$49</f>
        <v>144634.63513785999</v>
      </c>
      <c r="L23" s="102">
        <v>15</v>
      </c>
    </row>
    <row r="24" spans="1:12" x14ac:dyDescent="0.3">
      <c r="A24">
        <v>21</v>
      </c>
      <c r="B24" s="40">
        <v>15</v>
      </c>
      <c r="C24" s="41">
        <f>H24/$C$1</f>
        <v>70.108417874396125</v>
      </c>
      <c r="D24" s="41">
        <f>I24/$C$1</f>
        <v>72.211670410628017</v>
      </c>
      <c r="E24" s="41">
        <f>J24/$C$1</f>
        <v>74.378020522946855</v>
      </c>
      <c r="F24" s="41">
        <f>K24/$C$1</f>
        <v>76.609361138635265</v>
      </c>
      <c r="G24" s="41">
        <v>112718</v>
      </c>
      <c r="H24" s="41">
        <f>G24+G24*Tabelle1!$B$49</f>
        <v>116099.54</v>
      </c>
      <c r="I24" s="41">
        <f>H24+H24*Tabelle1!$B$49</f>
        <v>119582.52619999999</v>
      </c>
      <c r="J24" s="41">
        <f>I24+I24*Tabelle1!$B$49</f>
        <v>123170.00198599999</v>
      </c>
      <c r="K24" s="41">
        <f>J24+J24*Tabelle1!$B$49</f>
        <v>126865.10204557999</v>
      </c>
      <c r="L24" s="102">
        <v>14</v>
      </c>
    </row>
    <row r="25" spans="1:12" x14ac:dyDescent="0.3">
      <c r="A25">
        <v>22</v>
      </c>
      <c r="B25" s="40">
        <v>14</v>
      </c>
      <c r="C25" s="41">
        <f>H25/$C$1</f>
        <v>60.60455314009662</v>
      </c>
      <c r="D25" s="41">
        <f>I25/$C$1</f>
        <v>62.422689734299517</v>
      </c>
      <c r="E25" s="41">
        <f>J25/$C$1</f>
        <v>64.295370426328503</v>
      </c>
      <c r="F25" s="41">
        <f>K25/$C$1</f>
        <v>66.224231539118364</v>
      </c>
      <c r="G25" s="41">
        <v>97438</v>
      </c>
      <c r="H25" s="41">
        <f>G25+G25*Tabelle1!$B$49</f>
        <v>100361.14</v>
      </c>
      <c r="I25" s="41">
        <f>H25+H25*Tabelle1!$B$49</f>
        <v>103371.9742</v>
      </c>
      <c r="J25" s="41">
        <f>I25+I25*Tabelle1!$B$49</f>
        <v>106473.133426</v>
      </c>
      <c r="K25" s="41">
        <f>J25+J25*Tabelle1!$B$49</f>
        <v>109667.32742878</v>
      </c>
      <c r="L25" s="102" t="s">
        <v>71</v>
      </c>
    </row>
    <row r="26" spans="1:12" x14ac:dyDescent="0.3">
      <c r="A26">
        <v>23</v>
      </c>
      <c r="B26" s="40" t="s">
        <v>25</v>
      </c>
      <c r="C26" s="41">
        <f>H26/$C$1</f>
        <v>64.185295893719811</v>
      </c>
      <c r="D26" s="41">
        <f>I26/$C$1</f>
        <v>66.110854770531404</v>
      </c>
      <c r="E26" s="41">
        <f>J26/$C$1</f>
        <v>68.094180413647351</v>
      </c>
      <c r="F26" s="41">
        <f>K26/$C$1</f>
        <v>70.137005826056765</v>
      </c>
      <c r="G26" s="41">
        <v>103195</v>
      </c>
      <c r="H26" s="41">
        <f>G26+G26*Tabelle1!$B$49</f>
        <v>106290.85</v>
      </c>
      <c r="I26" s="41">
        <f>H26+H26*Tabelle1!$B$49</f>
        <v>109479.57550000001</v>
      </c>
      <c r="J26" s="41">
        <f>I26+I26*Tabelle1!$B$49</f>
        <v>112763.962765</v>
      </c>
      <c r="K26" s="41">
        <f>J26+J26*Tabelle1!$B$49</f>
        <v>116146.88164795001</v>
      </c>
      <c r="L26" s="102">
        <v>13</v>
      </c>
    </row>
    <row r="27" spans="1:12" x14ac:dyDescent="0.3">
      <c r="A27">
        <v>24</v>
      </c>
      <c r="B27" s="40">
        <v>13</v>
      </c>
      <c r="C27" s="41">
        <f>H27/$C$1</f>
        <v>46.233067632850243</v>
      </c>
      <c r="D27" s="41">
        <f>I27/$C$1</f>
        <v>47.620059661835754</v>
      </c>
      <c r="E27" s="41">
        <f>J27/$C$1</f>
        <v>49.048661451690826</v>
      </c>
      <c r="F27" s="41">
        <f>K27/$C$1</f>
        <v>50.520121295241552</v>
      </c>
      <c r="G27" s="41">
        <v>74332</v>
      </c>
      <c r="H27" s="41">
        <f>G27+G27*Tabelle1!$B$49</f>
        <v>76561.960000000006</v>
      </c>
      <c r="I27" s="41">
        <f>H27+H27*Tabelle1!$B$49</f>
        <v>78858.818800000008</v>
      </c>
      <c r="J27" s="41">
        <f>I27+I27*Tabelle1!$B$49</f>
        <v>81224.583364000006</v>
      </c>
      <c r="K27" s="41">
        <f>J27+J27*Tabelle1!$B$49</f>
        <v>83661.32086492001</v>
      </c>
      <c r="L27" s="102">
        <v>10</v>
      </c>
    </row>
    <row r="28" spans="1:12" x14ac:dyDescent="0.3">
      <c r="A28">
        <v>25</v>
      </c>
      <c r="B28" s="40">
        <v>12</v>
      </c>
      <c r="C28" s="41">
        <f>H28/$C$1</f>
        <v>51.947204106280196</v>
      </c>
      <c r="D28" s="41">
        <f>I28/$C$1</f>
        <v>53.505620229468605</v>
      </c>
      <c r="E28" s="41">
        <f>J28/$C$1</f>
        <v>55.110788836352661</v>
      </c>
      <c r="F28" s="41">
        <f>K28/$C$1</f>
        <v>56.764112501443243</v>
      </c>
      <c r="G28" s="41">
        <v>83519</v>
      </c>
      <c r="H28" s="41">
        <f>G28+G28*Tabelle1!$B$49</f>
        <v>86024.57</v>
      </c>
      <c r="I28" s="41">
        <f>H28+H28*Tabelle1!$B$49</f>
        <v>88605.307100000005</v>
      </c>
      <c r="J28" s="41">
        <f>I28+I28*Tabelle1!$B$49</f>
        <v>91263.466313000012</v>
      </c>
      <c r="K28" s="41">
        <f>J28+J28*Tabelle1!$B$49</f>
        <v>94001.370302390016</v>
      </c>
      <c r="L28" s="102">
        <v>12</v>
      </c>
    </row>
    <row r="29" spans="1:12" x14ac:dyDescent="0.3">
      <c r="A29">
        <v>26</v>
      </c>
      <c r="B29" s="40">
        <v>11</v>
      </c>
      <c r="C29" s="41">
        <f>H29/$C$1</f>
        <v>51.947204106280196</v>
      </c>
      <c r="D29" s="41">
        <f>I29/$C$1</f>
        <v>53.505620229468605</v>
      </c>
      <c r="E29" s="41">
        <f>J29/$C$1</f>
        <v>55.110788836352661</v>
      </c>
      <c r="F29" s="41">
        <f>K29/$C$1</f>
        <v>56.764112501443243</v>
      </c>
      <c r="G29" s="41">
        <v>83519</v>
      </c>
      <c r="H29" s="41">
        <f>G29+G29*Tabelle1!$B$49</f>
        <v>86024.57</v>
      </c>
      <c r="I29" s="41">
        <f>H29+H29*Tabelle1!$B$49</f>
        <v>88605.307100000005</v>
      </c>
      <c r="J29" s="41">
        <f>I29+I29*Tabelle1!$B$49</f>
        <v>91263.466313000012</v>
      </c>
      <c r="K29" s="41">
        <f>J29+J29*Tabelle1!$B$49</f>
        <v>94001.370302390016</v>
      </c>
      <c r="L29" s="102">
        <v>12</v>
      </c>
    </row>
    <row r="30" spans="1:12" x14ac:dyDescent="0.3">
      <c r="A30">
        <v>27</v>
      </c>
      <c r="B30" s="40">
        <v>10</v>
      </c>
      <c r="C30" s="41">
        <f>H30/$C$1</f>
        <v>42.904849033816419</v>
      </c>
      <c r="D30" s="41">
        <f>I30/$C$1</f>
        <v>44.191994504830916</v>
      </c>
      <c r="E30" s="41">
        <f>J30/$C$1</f>
        <v>45.517754339975845</v>
      </c>
      <c r="F30" s="41">
        <f>K30/$C$1</f>
        <v>46.883286970175121</v>
      </c>
      <c r="G30" s="41">
        <v>68981</v>
      </c>
      <c r="H30" s="41">
        <f>G30+G30*Tabelle1!$B$49</f>
        <v>71050.429999999993</v>
      </c>
      <c r="I30" s="41">
        <f>H30+H30*Tabelle1!$B$49</f>
        <v>73181.942899999995</v>
      </c>
      <c r="J30" s="41">
        <f>I30+I30*Tabelle1!$B$49</f>
        <v>75377.401186999996</v>
      </c>
      <c r="K30" s="41">
        <f>J30+J30*Tabelle1!$B$49</f>
        <v>77638.723222610002</v>
      </c>
      <c r="L30" s="102">
        <v>9</v>
      </c>
    </row>
    <row r="31" spans="1:12" x14ac:dyDescent="0.3">
      <c r="A31">
        <v>28</v>
      </c>
      <c r="B31" s="40">
        <v>9</v>
      </c>
      <c r="C31" s="41">
        <f>H31/$C$1</f>
        <v>38.792312801932368</v>
      </c>
      <c r="D31" s="41">
        <f>I31/$C$1</f>
        <v>39.95608218599034</v>
      </c>
      <c r="E31" s="41">
        <f>J31/$C$1</f>
        <v>41.154764651570048</v>
      </c>
      <c r="F31" s="41">
        <f>K31/$C$1</f>
        <v>42.389407591117148</v>
      </c>
      <c r="G31" s="41">
        <v>62369</v>
      </c>
      <c r="H31" s="41">
        <f>G31+G31*Tabelle1!$B$49</f>
        <v>64240.07</v>
      </c>
      <c r="I31" s="41">
        <f>H31+H31*Tabelle1!$B$49</f>
        <v>66167.272100000002</v>
      </c>
      <c r="J31" s="41">
        <f>I31+I31*Tabelle1!$B$49</f>
        <v>68152.290263000003</v>
      </c>
      <c r="K31" s="41">
        <f>J31+J31*Tabelle1!$B$49</f>
        <v>70196.858970889996</v>
      </c>
      <c r="L31" s="102">
        <v>8</v>
      </c>
    </row>
    <row r="32" spans="1:12" x14ac:dyDescent="0.3">
      <c r="A32">
        <v>29</v>
      </c>
      <c r="B32" s="40">
        <v>8</v>
      </c>
      <c r="C32" s="41">
        <f>H32/$C$1</f>
        <v>34.804794685990338</v>
      </c>
      <c r="D32" s="41">
        <f>I32/$C$1</f>
        <v>35.848938526570045</v>
      </c>
      <c r="E32" s="41">
        <f>J32/$C$1</f>
        <v>36.924406682367149</v>
      </c>
      <c r="F32" s="41">
        <f>K32/$C$1</f>
        <v>38.032138882838169</v>
      </c>
      <c r="G32" s="41">
        <v>55958</v>
      </c>
      <c r="H32" s="41">
        <f>G32+G32*Tabelle1!$B$49</f>
        <v>57636.74</v>
      </c>
      <c r="I32" s="41">
        <f>H32+H32*Tabelle1!$B$49</f>
        <v>59365.842199999999</v>
      </c>
      <c r="J32" s="41">
        <f>I32+I32*Tabelle1!$B$49</f>
        <v>61146.817466</v>
      </c>
      <c r="K32" s="41">
        <f>J32+J32*Tabelle1!$B$49</f>
        <v>62981.221989980004</v>
      </c>
      <c r="L32" s="102">
        <v>7</v>
      </c>
    </row>
    <row r="33" spans="1:12" x14ac:dyDescent="0.3">
      <c r="A33">
        <v>30</v>
      </c>
      <c r="B33" s="40">
        <v>7</v>
      </c>
      <c r="C33" s="41">
        <f>H33/$C$1</f>
        <v>34.804794685990338</v>
      </c>
      <c r="D33" s="41">
        <f>I33/$C$1</f>
        <v>35.848938526570045</v>
      </c>
      <c r="E33" s="41">
        <f>J33/$C$1</f>
        <v>36.924406682367149</v>
      </c>
      <c r="F33" s="41">
        <f>K33/$C$1</f>
        <v>38.032138882838169</v>
      </c>
      <c r="G33" s="41">
        <v>55958</v>
      </c>
      <c r="H33" s="41">
        <f>G33+G33*Tabelle1!$B$49</f>
        <v>57636.74</v>
      </c>
      <c r="I33" s="41">
        <f>H33+H33*Tabelle1!$B$49</f>
        <v>59365.842199999999</v>
      </c>
      <c r="J33" s="41">
        <f>I33+I33*Tabelle1!$B$49</f>
        <v>61146.817466</v>
      </c>
      <c r="K33" s="41">
        <f>J33+J33*Tabelle1!$B$49</f>
        <v>62981.221989980004</v>
      </c>
      <c r="L33" s="102">
        <v>7</v>
      </c>
    </row>
    <row r="34" spans="1:12" x14ac:dyDescent="0.3">
      <c r="A34">
        <v>31</v>
      </c>
      <c r="B34" s="40">
        <v>6</v>
      </c>
      <c r="C34" s="41">
        <f>H34/$C$1</f>
        <v>32.079897342995167</v>
      </c>
      <c r="D34" s="41">
        <f>I34/$C$1</f>
        <v>33.042294263285022</v>
      </c>
      <c r="E34" s="41">
        <f>J34/$C$1</f>
        <v>34.033563091183574</v>
      </c>
      <c r="F34" s="41">
        <f>K34/$C$1</f>
        <v>35.05456998391908</v>
      </c>
      <c r="G34" s="41">
        <v>51577</v>
      </c>
      <c r="H34" s="41">
        <f>G34+G34*Tabelle1!$B$49</f>
        <v>53124.31</v>
      </c>
      <c r="I34" s="41">
        <f>H34+H34*Tabelle1!$B$49</f>
        <v>54718.039299999997</v>
      </c>
      <c r="J34" s="41">
        <f>I34+I34*Tabelle1!$B$49</f>
        <v>56359.580478999997</v>
      </c>
      <c r="K34" s="41">
        <f>J34+J34*Tabelle1!$B$49</f>
        <v>58050.367893369999</v>
      </c>
      <c r="L34" s="102">
        <v>6</v>
      </c>
    </row>
    <row r="35" spans="1:12" x14ac:dyDescent="0.3">
      <c r="A35">
        <v>32</v>
      </c>
      <c r="B35" s="40">
        <v>5</v>
      </c>
      <c r="C35" s="41">
        <f>H35/$C$1</f>
        <v>29.746847826086956</v>
      </c>
      <c r="D35" s="41">
        <f>I35/$C$1</f>
        <v>30.639253260869566</v>
      </c>
      <c r="E35" s="41">
        <f>J35/$C$1</f>
        <v>31.558430858695655</v>
      </c>
      <c r="F35" s="41">
        <f>K35/$C$1</f>
        <v>32.50518378445652</v>
      </c>
      <c r="G35" s="41">
        <v>47826</v>
      </c>
      <c r="H35" s="41">
        <f>G35+G35*Tabelle1!$B$49</f>
        <v>49260.78</v>
      </c>
      <c r="I35" s="41">
        <f>H35+H35*Tabelle1!$B$49</f>
        <v>50738.6034</v>
      </c>
      <c r="J35" s="41">
        <f>I35+I35*Tabelle1!$B$49</f>
        <v>52260.761502000001</v>
      </c>
      <c r="K35" s="41">
        <f>J35+J35*Tabelle1!$B$49</f>
        <v>53828.584347060001</v>
      </c>
      <c r="L35" s="102">
        <v>5</v>
      </c>
    </row>
    <row r="36" spans="1:12" x14ac:dyDescent="0.3">
      <c r="A36">
        <v>33</v>
      </c>
      <c r="B36" s="40">
        <v>4</v>
      </c>
      <c r="C36" s="41">
        <f>H36/$C$1</f>
        <v>29.746847826086956</v>
      </c>
      <c r="D36" s="41">
        <f>I36/$C$1</f>
        <v>30.639253260869566</v>
      </c>
      <c r="E36" s="41">
        <f>J36/$C$1</f>
        <v>31.558430858695655</v>
      </c>
      <c r="F36" s="41">
        <f>K36/$C$1</f>
        <v>32.50518378445652</v>
      </c>
      <c r="G36" s="41">
        <v>47826</v>
      </c>
      <c r="H36" s="41">
        <f>G36+G36*Tabelle1!$B$49</f>
        <v>49260.78</v>
      </c>
      <c r="I36" s="41">
        <f>H36+H36*Tabelle1!$B$49</f>
        <v>50738.6034</v>
      </c>
      <c r="J36" s="41">
        <f>I36+I36*Tabelle1!$B$49</f>
        <v>52260.761502000001</v>
      </c>
      <c r="K36" s="41">
        <f>J36+J36*Tabelle1!$B$49</f>
        <v>53828.584347060001</v>
      </c>
      <c r="L36" s="102">
        <v>5</v>
      </c>
    </row>
    <row r="37" spans="1:12" x14ac:dyDescent="0.3">
      <c r="A37">
        <v>34</v>
      </c>
      <c r="B37" s="40">
        <v>3</v>
      </c>
      <c r="C37" s="41">
        <f>H37/$C$1</f>
        <v>27.398870772946861</v>
      </c>
      <c r="D37" s="41">
        <f>I37/$C$1</f>
        <v>28.220836896135268</v>
      </c>
      <c r="E37" s="41">
        <f>J37/$C$1</f>
        <v>29.067462003019326</v>
      </c>
      <c r="F37" s="41">
        <f>K37/$C$1</f>
        <v>29.939485863109905</v>
      </c>
      <c r="G37" s="41">
        <v>44051</v>
      </c>
      <c r="H37" s="41">
        <f>G37+G37*Tabelle1!$B$49</f>
        <v>45372.53</v>
      </c>
      <c r="I37" s="41">
        <f>H37+H37*Tabelle1!$B$49</f>
        <v>46733.705900000001</v>
      </c>
      <c r="J37" s="41">
        <f>I37+I37*Tabelle1!$B$49</f>
        <v>48135.717077000001</v>
      </c>
      <c r="K37" s="41">
        <f>J37+J37*Tabelle1!$B$49</f>
        <v>49579.788589310003</v>
      </c>
      <c r="L37" s="102">
        <v>2</v>
      </c>
    </row>
    <row r="38" spans="1:12" x14ac:dyDescent="0.3">
      <c r="A38">
        <v>35</v>
      </c>
      <c r="B38" s="40" t="s">
        <v>36</v>
      </c>
      <c r="C38" s="41">
        <f>H38/$C$1</f>
        <v>27.398870772946861</v>
      </c>
      <c r="D38" s="41">
        <f>I38/$C$1</f>
        <v>28.220836896135268</v>
      </c>
      <c r="E38" s="41">
        <f>J38/$C$1</f>
        <v>29.067462003019326</v>
      </c>
      <c r="F38" s="41">
        <f>K38/$C$1</f>
        <v>29.939485863109905</v>
      </c>
      <c r="G38" s="41">
        <v>44051</v>
      </c>
      <c r="H38" s="41">
        <f>G38+G38*Tabelle1!$B$49</f>
        <v>45372.53</v>
      </c>
      <c r="I38" s="41">
        <f>H38+H38*Tabelle1!$B$49</f>
        <v>46733.705900000001</v>
      </c>
      <c r="J38" s="41">
        <f>I38+I38*Tabelle1!$B$49</f>
        <v>48135.717077000001</v>
      </c>
      <c r="K38" s="41">
        <f>J38+J38*Tabelle1!$B$49</f>
        <v>49579.788589310003</v>
      </c>
      <c r="L38" s="102">
        <v>2</v>
      </c>
    </row>
    <row r="39" spans="1:12" x14ac:dyDescent="0.3">
      <c r="A39">
        <v>36</v>
      </c>
      <c r="B39" s="40">
        <v>2</v>
      </c>
      <c r="C39" s="41">
        <f>H39/$C$1</f>
        <v>27.398870772946861</v>
      </c>
      <c r="D39" s="41">
        <f>I39/$C$1</f>
        <v>28.220836896135268</v>
      </c>
      <c r="E39" s="41">
        <f>J39/$C$1</f>
        <v>29.067462003019326</v>
      </c>
      <c r="F39" s="41">
        <f>K39/$C$1</f>
        <v>29.939485863109905</v>
      </c>
      <c r="G39" s="41">
        <v>44051</v>
      </c>
      <c r="H39" s="41">
        <f>G39+G39*Tabelle1!$B$49</f>
        <v>45372.53</v>
      </c>
      <c r="I39" s="41">
        <f>H39+H39*Tabelle1!$B$49</f>
        <v>46733.705900000001</v>
      </c>
      <c r="J39" s="41">
        <f>I39+I39*Tabelle1!$B$49</f>
        <v>48135.717077000001</v>
      </c>
      <c r="K39" s="41">
        <f>J39+J39*Tabelle1!$B$49</f>
        <v>49579.788589310003</v>
      </c>
      <c r="L39" s="102">
        <v>2</v>
      </c>
    </row>
    <row r="40" spans="1:12" x14ac:dyDescent="0.3">
      <c r="A40">
        <v>37</v>
      </c>
      <c r="B40" s="40">
        <v>1</v>
      </c>
      <c r="C40" s="41">
        <f>H40/$C$1</f>
        <v>27.398870772946861</v>
      </c>
      <c r="D40" s="41">
        <f>I40/$C$1</f>
        <v>28.220836896135268</v>
      </c>
      <c r="E40" s="41">
        <f>J40/$C$1</f>
        <v>29.067462003019326</v>
      </c>
      <c r="F40" s="41">
        <f>K40/$C$1</f>
        <v>29.939485863109905</v>
      </c>
      <c r="G40" s="41">
        <v>44051</v>
      </c>
      <c r="H40" s="41">
        <f>G40+G40*Tabelle1!$B$49</f>
        <v>45372.53</v>
      </c>
      <c r="I40" s="41">
        <f>H40+H40*Tabelle1!$B$49</f>
        <v>46733.705900000001</v>
      </c>
      <c r="J40" s="41">
        <f>I40+I40*Tabelle1!$B$49</f>
        <v>48135.717077000001</v>
      </c>
      <c r="K40" s="41">
        <f>J40+J40*Tabelle1!$B$49</f>
        <v>49579.788589310003</v>
      </c>
      <c r="L40" s="102">
        <v>2</v>
      </c>
    </row>
    <row r="41" spans="1:12" x14ac:dyDescent="0.3">
      <c r="A41">
        <v>38</v>
      </c>
      <c r="B41" s="29" t="s">
        <v>48</v>
      </c>
      <c r="C41" s="92">
        <v>16.989999999999998</v>
      </c>
      <c r="D41" s="92">
        <f>C41+C41*Tabelle1!$B$49</f>
        <v>17.499699999999997</v>
      </c>
      <c r="E41" s="92">
        <f>D41+D41*Tabelle1!$B$49</f>
        <v>18.024690999999997</v>
      </c>
      <c r="F41" s="92">
        <f>E41+E41*Tabelle1!$B$49</f>
        <v>18.565431729999997</v>
      </c>
    </row>
    <row r="42" spans="1:12" x14ac:dyDescent="0.3">
      <c r="A42">
        <v>39</v>
      </c>
      <c r="B42" s="29" t="s">
        <v>49</v>
      </c>
      <c r="C42" s="92">
        <v>18.59</v>
      </c>
      <c r="D42" s="92">
        <f>C42+C42*Tabelle1!$B$49</f>
        <v>19.1477</v>
      </c>
      <c r="E42" s="92">
        <f>D42+D42*Tabelle1!$B$49</f>
        <v>19.722131000000001</v>
      </c>
      <c r="F42" s="92">
        <f>E42+E42*Tabelle1!$B$49</f>
        <v>20.31379493</v>
      </c>
    </row>
    <row r="43" spans="1:12" x14ac:dyDescent="0.3">
      <c r="A43">
        <v>40</v>
      </c>
      <c r="B43" s="29" t="s">
        <v>50</v>
      </c>
      <c r="C43" s="92">
        <v>21.15</v>
      </c>
      <c r="D43" s="92">
        <f>C43+C43*Tabelle1!$B$49</f>
        <v>21.784499999999998</v>
      </c>
      <c r="E43" s="92">
        <f>D43+D43*Tabelle1!$B$49</f>
        <v>22.438034999999999</v>
      </c>
      <c r="F43" s="92">
        <f>E43+E43*Tabelle1!$B$49</f>
        <v>23.111176049999997</v>
      </c>
    </row>
    <row r="44" spans="1:12" x14ac:dyDescent="0.3">
      <c r="C44" s="58"/>
      <c r="D44" s="58"/>
      <c r="E44" s="58"/>
      <c r="F44" s="58"/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Tabelle1</vt:lpstr>
      <vt:lpstr>Tabelle2</vt:lpstr>
      <vt:lpstr>Tabelle1!Druckbereich</vt:lpstr>
    </vt:vector>
  </TitlesOfParts>
  <Company>PH Freiburg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 Junker</dc:creator>
  <cp:lastModifiedBy>Alexander Veit</cp:lastModifiedBy>
  <cp:lastPrinted>2016-06-21T14:02:26Z</cp:lastPrinted>
  <dcterms:created xsi:type="dcterms:W3CDTF">2014-09-08T12:24:35Z</dcterms:created>
  <dcterms:modified xsi:type="dcterms:W3CDTF">2024-01-18T07:39:19Z</dcterms:modified>
</cp:coreProperties>
</file>